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hisWorkbook" defaultThemeVersion="124226"/>
  <bookViews>
    <workbookView xWindow="2745" yWindow="15" windowWidth="14910" windowHeight="11640" tabRatio="942"/>
  </bookViews>
  <sheets>
    <sheet name="Formulář žádosti" sheetId="8" r:id="rId1"/>
    <sheet name="Formulář rozpočtu" sheetId="1" r:id="rId2"/>
    <sheet name="Identifikace osob" sheetId="9" r:id="rId3"/>
    <sheet name="Čestné prohlášení" sheetId="10" r:id="rId4"/>
    <sheet name="Kontrola vyplnění formuláře" sheetId="7" r:id="rId5"/>
    <sheet name="Číselníky" sheetId="6" state="hidden" r:id="rId6"/>
  </sheets>
  <definedNames>
    <definedName name="TABLE" localSheetId="5">Číselníky!#REF!</definedName>
  </definedNames>
  <calcPr calcId="125725"/>
</workbook>
</file>

<file path=xl/calcChain.xml><?xml version="1.0" encoding="utf-8"?>
<calcChain xmlns="http://schemas.openxmlformats.org/spreadsheetml/2006/main">
  <c r="B25" i="8"/>
  <c r="B8"/>
  <c r="B28" i="7"/>
  <c r="B79"/>
  <c r="B97"/>
  <c r="B100"/>
  <c r="B98"/>
  <c r="B91"/>
  <c r="B61"/>
  <c r="B59"/>
  <c r="B5" i="10"/>
  <c r="K1"/>
  <c r="A13"/>
  <c r="B8"/>
  <c r="B19"/>
  <c r="A14"/>
  <c r="A15"/>
  <c r="B7"/>
  <c r="B18" s="1"/>
  <c r="B3"/>
  <c r="B6"/>
  <c r="B4"/>
  <c r="A6" i="9"/>
  <c r="B104" i="7"/>
  <c r="B99"/>
  <c r="B96"/>
  <c r="B95"/>
  <c r="B2" i="1"/>
  <c r="B30" i="7"/>
  <c r="C35" i="1"/>
  <c r="C26"/>
  <c r="D35"/>
  <c r="D26"/>
  <c r="D46"/>
  <c r="D50"/>
  <c r="E45"/>
  <c r="E44"/>
  <c r="E43"/>
  <c r="E42"/>
  <c r="E41"/>
  <c r="D9"/>
  <c r="C9"/>
  <c r="E9"/>
  <c r="E11"/>
  <c r="B45" i="7"/>
  <c r="E29" i="1"/>
  <c r="C4"/>
  <c r="E114" i="8"/>
  <c r="D4" i="1"/>
  <c r="E5"/>
  <c r="E6"/>
  <c r="E7"/>
  <c r="E8"/>
  <c r="E10"/>
  <c r="E13"/>
  <c r="C14"/>
  <c r="C12"/>
  <c r="D14"/>
  <c r="E15"/>
  <c r="E16"/>
  <c r="E17"/>
  <c r="E18"/>
  <c r="E19"/>
  <c r="C20"/>
  <c r="D20"/>
  <c r="E20"/>
  <c r="E21"/>
  <c r="E22"/>
  <c r="E23"/>
  <c r="E24"/>
  <c r="E25"/>
  <c r="E27"/>
  <c r="E28"/>
  <c r="E30"/>
  <c r="E31"/>
  <c r="E32"/>
  <c r="E33"/>
  <c r="E34"/>
  <c r="E36"/>
  <c r="E37"/>
  <c r="E38"/>
  <c r="E39"/>
  <c r="E40"/>
  <c r="E47"/>
  <c r="A60" i="8"/>
  <c r="D22"/>
  <c r="E72"/>
  <c r="E73"/>
  <c r="B63" i="7"/>
  <c r="E74" i="8"/>
  <c r="E109"/>
  <c r="B29" i="7"/>
  <c r="B31"/>
  <c r="B14"/>
  <c r="B15"/>
  <c r="B19"/>
  <c r="B20"/>
  <c r="B21"/>
  <c r="B22"/>
  <c r="B23"/>
  <c r="B24"/>
  <c r="B25"/>
  <c r="B26"/>
  <c r="B27"/>
  <c r="B32"/>
  <c r="B36"/>
  <c r="B37"/>
  <c r="B38"/>
  <c r="B39"/>
  <c r="B43"/>
  <c r="B44"/>
  <c r="B49"/>
  <c r="C70"/>
  <c r="B53"/>
  <c r="B54"/>
  <c r="B55"/>
  <c r="B60"/>
  <c r="D70" s="1"/>
  <c r="H62"/>
  <c r="B62" s="1"/>
  <c r="B64"/>
  <c r="B65"/>
  <c r="B66"/>
  <c r="B67"/>
  <c r="B68"/>
  <c r="B69"/>
  <c r="B70"/>
  <c r="B74"/>
  <c r="B76"/>
  <c r="B84"/>
  <c r="B85"/>
  <c r="B86"/>
  <c r="B87"/>
  <c r="B88"/>
  <c r="E14" i="1"/>
  <c r="D12"/>
  <c r="E35"/>
  <c r="E4"/>
  <c r="E107" i="8"/>
  <c r="E26" i="1"/>
  <c r="C46"/>
  <c r="E12"/>
  <c r="E46"/>
  <c r="C50"/>
  <c r="E108" i="8"/>
  <c r="E106"/>
  <c r="E111"/>
  <c r="E50" i="1"/>
  <c r="C51"/>
  <c r="E113" i="8"/>
  <c r="B77" i="7"/>
  <c r="C48" i="1"/>
  <c r="B80" i="7"/>
  <c r="C11" i="8"/>
  <c r="E115"/>
  <c r="E116"/>
  <c r="B75" i="7"/>
  <c r="B78" s="1"/>
  <c r="E105" i="8"/>
  <c r="E129" s="1"/>
  <c r="C10"/>
  <c r="E118"/>
  <c r="D51" i="1"/>
  <c r="E117" i="8"/>
  <c r="E128"/>
  <c r="E124"/>
  <c r="E122"/>
  <c r="E130"/>
  <c r="E51" i="1"/>
  <c r="A12" i="10"/>
  <c r="A11"/>
  <c r="E121" i="8" l="1"/>
  <c r="E120"/>
  <c r="E126"/>
  <c r="E125"/>
</calcChain>
</file>

<file path=xl/comments1.xml><?xml version="1.0" encoding="utf-8"?>
<comments xmlns="http://schemas.openxmlformats.org/spreadsheetml/2006/main">
  <authors>
    <author>FUGU</author>
    <author>Elephantos</author>
    <author>notebook</author>
  </authors>
  <commentList>
    <comment ref="A7" authorId="0">
      <text>
        <r>
          <rPr>
            <sz val="8"/>
            <color indexed="81"/>
            <rFont val="Tahoma"/>
            <family val="2"/>
            <charset val="238"/>
          </rPr>
          <t xml:space="preserve">Úplný název předkládaného projektu. 
</t>
        </r>
      </text>
    </comment>
    <comment ref="A8" authorId="0">
      <text>
        <r>
          <rPr>
            <sz val="8"/>
            <color indexed="81"/>
            <rFont val="Tahoma"/>
            <family val="2"/>
            <charset val="238"/>
          </rPr>
          <t>Vyplní se automaticky po zadání správného kódu tématu</t>
        </r>
      </text>
    </comment>
    <comment ref="A9" authorId="0">
      <text>
        <r>
          <rPr>
            <sz val="8"/>
            <color indexed="81"/>
            <rFont val="Tahoma"/>
            <family val="2"/>
            <charset val="238"/>
          </rPr>
          <t xml:space="preserve">Zadejte kód dotačního programu tak jak je uveden ve vyhlášení. Každý projekt může být zařazen </t>
        </r>
        <r>
          <rPr>
            <b/>
            <sz val="8"/>
            <color indexed="81"/>
            <rFont val="Tahoma"/>
            <family val="2"/>
            <charset val="238"/>
          </rPr>
          <t>pouze do jednoho tématu</t>
        </r>
        <r>
          <rPr>
            <sz val="8"/>
            <color indexed="81"/>
            <rFont val="Tahoma"/>
            <family val="2"/>
            <charset val="238"/>
          </rPr>
          <t xml:space="preserve">. Kód se zapisuje velkými písmeny bez mezer nebo jej lze vybrat ze seznamu. Po zadání správného kódu se automaticky doplní název tématu.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0" authorId="0">
      <text>
        <r>
          <rPr>
            <sz val="8"/>
            <color indexed="81"/>
            <rFont val="Tahoma"/>
            <family val="2"/>
            <charset val="238"/>
          </rPr>
          <t>Celkové náklady projektu se doplňují automaticky z rozpočtu</t>
        </r>
      </text>
    </comment>
    <comment ref="A11" authorId="0">
      <text>
        <r>
          <rPr>
            <sz val="8"/>
            <color indexed="81"/>
            <rFont val="Tahoma"/>
            <family val="2"/>
            <charset val="238"/>
          </rPr>
          <t>Výše požadované dotace se doplní automaticky z rozpočtu</t>
        </r>
      </text>
    </comment>
    <comment ref="A14" authorId="0">
      <text>
        <r>
          <rPr>
            <sz val="8"/>
            <color indexed="81"/>
            <rFont val="Tahoma"/>
            <family val="2"/>
            <charset val="238"/>
          </rPr>
          <t xml:space="preserve">Přesný název žadatele tak jak je uveden ve stanovách případně v registračním listě.
</t>
        </r>
      </text>
    </comment>
    <comment ref="A15" authorId="0">
      <text>
        <r>
          <rPr>
            <sz val="8"/>
            <color indexed="81"/>
            <rFont val="Tahoma"/>
            <family val="2"/>
            <charset val="238"/>
          </rPr>
          <t xml:space="preserve">Vyberte právní formu (musí být v souladu s údaji ve veřejném rejstříku)
</t>
        </r>
      </text>
    </comment>
    <comment ref="D16" authorId="0">
      <text>
        <r>
          <rPr>
            <sz val="8"/>
            <color indexed="81"/>
            <rFont val="Tahoma"/>
            <family val="2"/>
            <charset val="238"/>
          </rPr>
          <t xml:space="preserve">Vyplňte číslo popisné
</t>
        </r>
      </text>
    </comment>
    <comment ref="E16" authorId="0">
      <text>
        <r>
          <rPr>
            <sz val="8"/>
            <color indexed="81"/>
            <rFont val="Tahoma"/>
            <family val="2"/>
            <charset val="238"/>
          </rPr>
          <t>Vyplňte číslo orientační (pokud existuje)</t>
        </r>
      </text>
    </comment>
    <comment ref="C17" authorId="1">
      <text>
        <r>
          <rPr>
            <sz val="8"/>
            <color indexed="81"/>
            <rFont val="Tahoma"/>
            <family val="2"/>
            <charset val="238"/>
          </rPr>
          <t>PSČ vyplňte jako číslo bez mezer</t>
        </r>
      </text>
    </comment>
    <comment ref="A22" authorId="1">
      <text>
        <r>
          <rPr>
            <sz val="8"/>
            <color indexed="81"/>
            <rFont val="Tahoma"/>
            <family val="2"/>
            <charset val="238"/>
          </rPr>
          <t>IČO musí mít délku 8 znaků (v případě že má délku kratší je třeba jej doplnit zleva předsazenými nulami. Přípustná jsou pouze čísla bez mezer.</t>
        </r>
      </text>
    </comment>
    <comment ref="C22" authorId="0">
      <text>
        <r>
          <rPr>
            <sz val="8"/>
            <color indexed="81"/>
            <rFont val="Tahoma"/>
            <family val="2"/>
            <charset val="238"/>
          </rPr>
          <t xml:space="preserve">Vyplňuje se automaticky ze zadaného IČO.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3" authorId="0">
      <text>
        <r>
          <rPr>
            <sz val="8"/>
            <color indexed="81"/>
            <rFont val="Tahoma"/>
            <family val="2"/>
            <charset val="238"/>
          </rPr>
          <t>Vyplňte spisovou značku z veřejného rejstříku</t>
        </r>
      </text>
    </comment>
    <comment ref="C23" authorId="0">
      <text>
        <r>
          <rPr>
            <sz val="8"/>
            <color indexed="81"/>
            <rFont val="Tahoma"/>
            <family val="2"/>
            <charset val="238"/>
          </rPr>
          <t>Vyplňte datum registrace stanov případně zápisu do rejstříku</t>
        </r>
      </text>
    </comment>
    <comment ref="A24" authorId="0">
      <text>
        <r>
          <rPr>
            <sz val="8"/>
            <color indexed="81"/>
            <rFont val="Tahoma"/>
            <family val="2"/>
            <charset val="238"/>
          </rPr>
          <t xml:space="preserve">Vyplňte číslo běžného účtu organizace. Číslo účtu musí odpovídat přiložené kopii smlouvy o vedení účtu. </t>
        </r>
        <r>
          <rPr>
            <b/>
            <sz val="8"/>
            <color indexed="81"/>
            <rFont val="Tahoma"/>
            <family val="2"/>
            <charset val="238"/>
          </rPr>
          <t>Číslo účtu vyplňujte včetně eventuelních pomlček, bez kódu banky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24" authorId="0">
      <text>
        <r>
          <rPr>
            <sz val="8"/>
            <color indexed="81"/>
            <rFont val="Tahoma"/>
            <family val="2"/>
            <charset val="238"/>
          </rPr>
          <t>Vyplňte kód banky</t>
        </r>
      </text>
    </comment>
    <comment ref="A25" authorId="0">
      <text>
        <r>
          <rPr>
            <sz val="8"/>
            <color indexed="81"/>
            <rFont val="Tahoma"/>
            <family val="2"/>
            <charset val="238"/>
          </rPr>
          <t>Název bankovního ústavu se vyplňuje automaticky podle zadaného kódu banky. Doplňte adresu pobočky, která vede váš běžný účet.</t>
        </r>
      </text>
    </comment>
    <comment ref="A69" authorId="0">
      <text>
        <r>
          <rPr>
            <sz val="8"/>
            <color indexed="81"/>
            <rFont val="Tahoma"/>
            <family val="2"/>
            <charset val="238"/>
          </rPr>
          <t xml:space="preserve">Symbolem X označte </t>
        </r>
        <r>
          <rPr>
            <b/>
            <sz val="8"/>
            <color indexed="81"/>
            <rFont val="Tahoma"/>
            <family val="2"/>
            <charset val="238"/>
          </rPr>
          <t>jednu</t>
        </r>
        <r>
          <rPr>
            <sz val="8"/>
            <color indexed="81"/>
            <rFont val="Tahoma"/>
            <family val="2"/>
            <charset val="238"/>
          </rPr>
          <t xml:space="preserve"> hlavní oblast</t>
        </r>
      </text>
    </comment>
    <comment ref="B120" authorId="2">
      <text>
        <r>
          <rPr>
            <sz val="8"/>
            <color indexed="81"/>
            <rFont val="Tahoma"/>
            <family val="2"/>
            <charset val="238"/>
          </rPr>
          <t>Vložte název subjektu, který se podílí na financování projektu</t>
        </r>
      </text>
    </comment>
    <comment ref="D120" authorId="2">
      <text>
        <r>
          <rPr>
            <sz val="8"/>
            <color indexed="81"/>
            <rFont val="Tahoma"/>
            <family val="2"/>
            <charset val="238"/>
          </rPr>
          <t>Vložte částu v Kč</t>
        </r>
      </text>
    </comment>
    <comment ref="B124" authorId="2">
      <text>
        <r>
          <rPr>
            <sz val="8"/>
            <color indexed="81"/>
            <rFont val="Tahoma"/>
            <family val="2"/>
            <charset val="238"/>
          </rPr>
          <t>Vložte název subjektu, který se podílí na financování projektu</t>
        </r>
      </text>
    </comment>
    <comment ref="D124" authorId="2">
      <text>
        <r>
          <rPr>
            <sz val="8"/>
            <color indexed="81"/>
            <rFont val="Tahoma"/>
            <family val="2"/>
            <charset val="238"/>
          </rPr>
          <t>Vložte částku v Kč</t>
        </r>
      </text>
    </comment>
    <comment ref="B128" authorId="2">
      <text>
        <r>
          <rPr>
            <sz val="8"/>
            <color indexed="81"/>
            <rFont val="Tahoma"/>
            <family val="2"/>
            <charset val="238"/>
          </rPr>
          <t>Vložte název subjektu, který se podílí na financování projektu</t>
        </r>
      </text>
    </comment>
    <comment ref="D128" authorId="2">
      <text>
        <r>
          <rPr>
            <sz val="8"/>
            <color indexed="81"/>
            <rFont val="Tahoma"/>
            <family val="2"/>
            <charset val="238"/>
          </rPr>
          <t>Vložte částku v Kč</t>
        </r>
      </text>
    </comment>
    <comment ref="A132" authorId="1">
      <text>
        <r>
          <rPr>
            <sz val="8"/>
            <color indexed="81"/>
            <rFont val="Tahoma"/>
            <family val="2"/>
            <charset val="238"/>
          </rPr>
          <t>Vyplňte údaje v celých Kč (bez desetinných míst) podle účetní evidence</t>
        </r>
      </text>
    </comment>
    <comment ref="A155" authorId="1">
      <text>
        <r>
          <rPr>
            <sz val="8"/>
            <color indexed="81"/>
            <rFont val="Tahoma"/>
            <family val="2"/>
            <charset val="238"/>
          </rPr>
          <t>Vyberte ze seznamu</t>
        </r>
      </text>
    </comment>
  </commentList>
</comments>
</file>

<file path=xl/comments2.xml><?xml version="1.0" encoding="utf-8"?>
<comments xmlns="http://schemas.openxmlformats.org/spreadsheetml/2006/main">
  <authors>
    <author>Uživatel</author>
  </authors>
  <commentList>
    <comment ref="A3" authorId="0">
      <text>
        <r>
          <rPr>
            <sz val="8"/>
            <color indexed="81"/>
            <rFont val="Tahoma"/>
            <family val="2"/>
            <charset val="238"/>
          </rPr>
          <t>Musí být identifikována minimálně jedna osoba - statutární zástupce. Jeho jméno a příjmení je převzato automaticky z formuláře žádosti</t>
        </r>
      </text>
    </comment>
    <comment ref="A6" authorId="0">
      <text>
        <r>
          <rPr>
            <b/>
            <sz val="8"/>
            <color indexed="81"/>
            <rFont val="Tahoma"/>
            <family val="2"/>
            <charset val="238"/>
          </rPr>
          <t>Jméno statutárního zástupce se přebírá automaticky ze žádosti</t>
        </r>
      </text>
    </comment>
    <comment ref="A13" authorId="0">
      <text>
        <r>
          <rPr>
            <sz val="8"/>
            <color indexed="81"/>
            <rFont val="Tahoma"/>
            <family val="2"/>
            <charset val="238"/>
          </rPr>
          <t xml:space="preserve">Jedná se o obchodní podíl např. v s.r.o., akciové společnosti atp. </t>
        </r>
        <r>
          <rPr>
            <b/>
            <sz val="8"/>
            <color indexed="81"/>
            <rFont val="Tahoma"/>
            <family val="2"/>
            <charset val="238"/>
          </rPr>
          <t>Občanských sdružení  a obecně prospěšných společností se netýká</t>
        </r>
      </text>
    </comment>
    <comment ref="A20" authorId="0">
      <text>
        <r>
          <rPr>
            <sz val="8"/>
            <color indexed="81"/>
            <rFont val="Tahoma"/>
            <family val="2"/>
            <charset val="238"/>
          </rPr>
          <t>Identifikujte subjekty, v nichž máte obchodní podíl  (např. v případě, že je sdružení vlastníkem akcií, má podíl v s.r.o. a podobně)</t>
        </r>
      </text>
    </comment>
    <comment ref="A31" authorId="0">
      <text>
        <r>
          <rPr>
            <sz val="8"/>
            <color indexed="81"/>
            <rFont val="Tahoma"/>
            <family val="2"/>
            <charset val="238"/>
          </rPr>
          <t xml:space="preserve">Identifikujte osoby (fyzické i právnické), kterým v rámci provozované ekonomické  činnosti </t>
        </r>
        <r>
          <rPr>
            <b/>
            <sz val="8"/>
            <color indexed="81"/>
            <rFont val="Tahoma"/>
            <family val="2"/>
            <charset val="238"/>
          </rPr>
          <t>poskytujete služby či dodáváte zboží</t>
        </r>
        <r>
          <rPr>
            <sz val="8"/>
            <color indexed="81"/>
            <rFont val="Tahoma"/>
            <family val="2"/>
            <charset val="238"/>
          </rPr>
          <t xml:space="preserve"> </t>
        </r>
        <r>
          <rPr>
            <b/>
            <sz val="8"/>
            <color indexed="81"/>
            <rFont val="Tahoma"/>
            <family val="2"/>
            <charset val="238"/>
          </rPr>
          <t>a zároveň</t>
        </r>
        <r>
          <rPr>
            <sz val="8"/>
            <color indexed="81"/>
            <rFont val="Tahoma"/>
            <family val="2"/>
            <charset val="238"/>
          </rPr>
          <t xml:space="preserve"> od nich </t>
        </r>
        <r>
          <rPr>
            <b/>
            <sz val="8"/>
            <color indexed="81"/>
            <rFont val="Tahoma"/>
            <family val="2"/>
            <charset val="238"/>
          </rPr>
          <t>odebíráte zboží či služby za významně nižší cenu než je cena obvyklá</t>
        </r>
        <r>
          <rPr>
            <sz val="8"/>
            <color indexed="81"/>
            <rFont val="Tahoma"/>
            <family val="2"/>
            <charset val="238"/>
          </rPr>
          <t xml:space="preserve"> na trhu, případně od nich příjmáte dary či jiná plnění.
</t>
        </r>
        <r>
          <rPr>
            <b/>
            <sz val="8"/>
            <color indexed="81"/>
            <rFont val="Tahoma"/>
            <family val="2"/>
            <charset val="238"/>
          </rPr>
          <t>Poskytováním služeb ze strany NNO nejsou myšleny aktivity realizované z dotací a grantů.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<sst xmlns="http://schemas.openxmlformats.org/spreadsheetml/2006/main" count="518" uniqueCount="453">
  <si>
    <t xml:space="preserve">Předpokládaný rozpočet projektu </t>
  </si>
  <si>
    <t>Název položky</t>
  </si>
  <si>
    <t>Vlastní (nestátní) zdroje (Kč)</t>
  </si>
  <si>
    <t>Žádáno z rozpočtu MŽP (Kč)</t>
  </si>
  <si>
    <t>Konzultační, poradenské a právní služby</t>
  </si>
  <si>
    <t xml:space="preserve">Tisk </t>
  </si>
  <si>
    <t xml:space="preserve">Účetní služby </t>
  </si>
  <si>
    <t>Ostatní osobní náklady  (DPP )</t>
  </si>
  <si>
    <t>Název poskytovatele dotace:</t>
  </si>
  <si>
    <t>Ministerstvo životního prostředí</t>
  </si>
  <si>
    <t xml:space="preserve">                              </t>
  </si>
  <si>
    <t>Název projektu:</t>
  </si>
  <si>
    <t>Název tématu</t>
  </si>
  <si>
    <t>Kód tématu (pouze jeden):</t>
  </si>
  <si>
    <t>Celkové náklady projektu:</t>
  </si>
  <si>
    <t>Výše požadované dotace:</t>
  </si>
  <si>
    <t>Název žadatele:</t>
  </si>
  <si>
    <t>Ulice:</t>
  </si>
  <si>
    <t>č.p./č.o.:</t>
  </si>
  <si>
    <t>Obec:</t>
  </si>
  <si>
    <t>PSČ:</t>
  </si>
  <si>
    <t>Část obce:</t>
  </si>
  <si>
    <t>Kraj:</t>
  </si>
  <si>
    <t>Telefon:</t>
  </si>
  <si>
    <t>WWW stránka:</t>
  </si>
  <si>
    <t>E-mail:</t>
  </si>
  <si>
    <t>DIČ:</t>
  </si>
  <si>
    <t>Kód banky:</t>
  </si>
  <si>
    <t>2. Statutární orgán (statutární zástupce organizace)</t>
  </si>
  <si>
    <t>Jméno a příjmení:</t>
  </si>
  <si>
    <t>Tituly:</t>
  </si>
  <si>
    <t>Funkce:</t>
  </si>
  <si>
    <t>Kontaktní adresa:</t>
  </si>
  <si>
    <t>Telefon/fax:</t>
  </si>
  <si>
    <t>e-mail:</t>
  </si>
  <si>
    <t>3. Charakteristika organizace s ohledem na dosavadní zaměření činnosti</t>
  </si>
  <si>
    <t>Cílové skupiny, jimž jsou služby (činnosti) určeny (alespoň jednu možnost označte symbolem X):</t>
  </si>
  <si>
    <t>Děti do 18 let</t>
  </si>
  <si>
    <t>Mládež do 26 let</t>
  </si>
  <si>
    <t>Rizikové skupiny dětí a mládeže</t>
  </si>
  <si>
    <t>Senioři</t>
  </si>
  <si>
    <t>Osoby se zdravotním postižením</t>
  </si>
  <si>
    <t>Osoby v sociální nouzi</t>
  </si>
  <si>
    <t>Příslušníci národnostních menšin</t>
  </si>
  <si>
    <t>Romská komunita</t>
  </si>
  <si>
    <t>Osoby ohrožené drogami nebo závislé</t>
  </si>
  <si>
    <t>Uprchlíci, cizinci</t>
  </si>
  <si>
    <t>Krajané</t>
  </si>
  <si>
    <t>Obyvatelé venkova</t>
  </si>
  <si>
    <t>Jiné (vypište)</t>
  </si>
  <si>
    <t>Krajská (názvy krajů)</t>
  </si>
  <si>
    <t>Mezinárodní</t>
  </si>
  <si>
    <t>Místní (název lokality)</t>
  </si>
  <si>
    <t>Celostátní</t>
  </si>
  <si>
    <t>5. Počet placených pracovníků v organizaci</t>
  </si>
  <si>
    <t>Celkový počet placených pracovníků:</t>
  </si>
  <si>
    <t>Přepočtený počet placených pracovníků (přepočet na plné úvazky):</t>
  </si>
  <si>
    <t>Počet členů organizace:</t>
  </si>
  <si>
    <t>6. Údaje o projektu, na který je žádána dotace</t>
  </si>
  <si>
    <t>Doba realizace projektu:</t>
  </si>
  <si>
    <t>od</t>
  </si>
  <si>
    <t>do</t>
  </si>
  <si>
    <t>Místo a kraj realizace projektu:</t>
  </si>
  <si>
    <t>Název orgánu, který dotaci poskytl:</t>
  </si>
  <si>
    <t>Výše dotace</t>
  </si>
  <si>
    <t>Ochrana životního prostředí, udržitelný rozvoj</t>
  </si>
  <si>
    <t>Jiná (vypište):</t>
  </si>
  <si>
    <t>Stručný popis projektu:</t>
  </si>
  <si>
    <t>Realizátor projektu  (řešitel):</t>
  </si>
  <si>
    <t>Organizace:</t>
  </si>
  <si>
    <t>Telefon/fax</t>
  </si>
  <si>
    <t>Počet přepočtených pracovníků zajišťujících realizaci projektu (přepočet na plné úvazky):</t>
  </si>
  <si>
    <t>Počet nehonorovaných dobrovolníků podílejících se na realizaci projektu:</t>
  </si>
  <si>
    <t>7. Základní údaje o rozpočtových nákladech na projekt</t>
  </si>
  <si>
    <t>Celkové náklady projektu</t>
  </si>
  <si>
    <t>Neinvestiční náklady celkem:</t>
  </si>
  <si>
    <t>Investiční náklady celkem:</t>
  </si>
  <si>
    <t>Požadovaná dotace</t>
  </si>
  <si>
    <t>Organizace žádá dotaci vyšší než 70% celkových nákladů na řešení projektu:</t>
  </si>
  <si>
    <t>Požadovaná neinvestiční dotace celkem:</t>
  </si>
  <si>
    <t>Podíl požadované dotace na celkových nákladech projektu:</t>
  </si>
  <si>
    <t>Podíl vlastních (nestátních) zdrojů na financování projektu:</t>
  </si>
  <si>
    <t>Název</t>
  </si>
  <si>
    <t>Podíl zahraničních zdrojů na financování projektu - předpoklad:</t>
  </si>
  <si>
    <t>Příjmy od odběratelů služeb celkem:</t>
  </si>
  <si>
    <t>Dary nadací, z podnikatelské sféry a pod. (rozepište):</t>
  </si>
  <si>
    <t>Název a adresa</t>
  </si>
  <si>
    <t>Příjmy z členských příspěvků:</t>
  </si>
  <si>
    <t>Další příjmy:</t>
  </si>
  <si>
    <t>Celkové výdaje v kalendářním roce:</t>
  </si>
  <si>
    <t xml:space="preserve">Statutární orgán NNO prohlašuje, že projekt schválil a doporučil k předložení do dotačního programu. </t>
  </si>
  <si>
    <t xml:space="preserve">Razítko NNO a podpis statutárního orgánu </t>
  </si>
  <si>
    <r>
      <t xml:space="preserve">4. Působnost organizace </t>
    </r>
    <r>
      <rPr>
        <i/>
        <sz val="10"/>
        <rFont val="Arial CE"/>
        <family val="2"/>
        <charset val="238"/>
      </rPr>
      <t>(alespoň jednu možnost označte symbolem X, případně doplňte názvy)</t>
    </r>
  </si>
  <si>
    <t>Kontrola vyplnění formuláře</t>
  </si>
  <si>
    <t>Nacházíte se na stránce pomůcky pro kontrolu formální správnosti vyplnění formuláře Formulář žádosti a rozpočtu</t>
  </si>
  <si>
    <t>Položka</t>
  </si>
  <si>
    <t>Výsledek kontrol</t>
  </si>
  <si>
    <t>Název projektu</t>
  </si>
  <si>
    <t>Kód tématu</t>
  </si>
  <si>
    <t>Identifikační údaje o předkládající organizaci:</t>
  </si>
  <si>
    <t>Název organizace</t>
  </si>
  <si>
    <t>Organizační forma</t>
  </si>
  <si>
    <t>Ulice, č.p., č.o.</t>
  </si>
  <si>
    <t>Obec</t>
  </si>
  <si>
    <t>PSČ</t>
  </si>
  <si>
    <t>Kraj</t>
  </si>
  <si>
    <t>Telefon</t>
  </si>
  <si>
    <t>Číslo účtu</t>
  </si>
  <si>
    <t>Kód banky</t>
  </si>
  <si>
    <t>Banka</t>
  </si>
  <si>
    <t>Statutární orgán - zástupce organizace:</t>
  </si>
  <si>
    <t>Jméno a příjmení</t>
  </si>
  <si>
    <t>Funkce</t>
  </si>
  <si>
    <t>Kontaktní adresa</t>
  </si>
  <si>
    <t xml:space="preserve">Typ poskytovaných služeb </t>
  </si>
  <si>
    <t>Působnost organizace</t>
  </si>
  <si>
    <t>Údaje o projektu, na který je žádána dotace</t>
  </si>
  <si>
    <t>Doba realizace projektu</t>
  </si>
  <si>
    <t>Financování v minulých letech</t>
  </si>
  <si>
    <t>Oblast dotační politiky</t>
  </si>
  <si>
    <t>Základní idea projektu</t>
  </si>
  <si>
    <t>Jméno a příjmení řešitele</t>
  </si>
  <si>
    <t>Funkce řešitele</t>
  </si>
  <si>
    <t>Kontaktní adresa řešitele</t>
  </si>
  <si>
    <t>Pracovníci projektu</t>
  </si>
  <si>
    <t>Základní údaje o rozpočtových nákladech na projekt</t>
  </si>
  <si>
    <t>Výjimka ANO/NE</t>
  </si>
  <si>
    <t>Vyplnění tabulky rozpočtu</t>
  </si>
  <si>
    <t>Dodržení limitu max. 70%</t>
  </si>
  <si>
    <t>Kontrola celkového financování projektu</t>
  </si>
  <si>
    <t>Příjmy od odběratelů služeb</t>
  </si>
  <si>
    <t>Příspěvky KÚ, magistrátů, …</t>
  </si>
  <si>
    <t>Členské příspěvky</t>
  </si>
  <si>
    <t>Další příjmy</t>
  </si>
  <si>
    <t>Celkové výdaje</t>
  </si>
  <si>
    <t>Počet projektů podaných do VŘ</t>
  </si>
  <si>
    <t>Číselník bankovních ústavů:</t>
  </si>
  <si>
    <t>kód banky</t>
  </si>
  <si>
    <t>název banky</t>
  </si>
  <si>
    <t>0100</t>
  </si>
  <si>
    <t>Komerční banka, a.s.</t>
  </si>
  <si>
    <t>0300</t>
  </si>
  <si>
    <t>Československá obchodní banka, a.s.</t>
  </si>
  <si>
    <t>0600</t>
  </si>
  <si>
    <t>GE Money Bank, a.s.</t>
  </si>
  <si>
    <t>0800</t>
  </si>
  <si>
    <t>Česká spořitelna, a.s.</t>
  </si>
  <si>
    <t>2010</t>
  </si>
  <si>
    <t>2600</t>
  </si>
  <si>
    <t>2700</t>
  </si>
  <si>
    <t>3500</t>
  </si>
  <si>
    <t>ING Bank N.V.</t>
  </si>
  <si>
    <t>4000</t>
  </si>
  <si>
    <t>5400</t>
  </si>
  <si>
    <t>5500</t>
  </si>
  <si>
    <t>5800</t>
  </si>
  <si>
    <t>6000</t>
  </si>
  <si>
    <t>6100</t>
  </si>
  <si>
    <t>6200</t>
  </si>
  <si>
    <t>6210</t>
  </si>
  <si>
    <t>6300</t>
  </si>
  <si>
    <t>6700</t>
  </si>
  <si>
    <t>Všeobecná úverová banka a.s., pobočka Praha</t>
  </si>
  <si>
    <t>6800</t>
  </si>
  <si>
    <t>7910</t>
  </si>
  <si>
    <t>Deutsche Bank A.G. Filiale Prag</t>
  </si>
  <si>
    <t>7940</t>
  </si>
  <si>
    <t>8150</t>
  </si>
  <si>
    <t>HSBC Bank plc - pobočka Praha</t>
  </si>
  <si>
    <t>Číselník dotačních programů:</t>
  </si>
  <si>
    <t>Kód</t>
  </si>
  <si>
    <t>Limit Kč</t>
  </si>
  <si>
    <t>A1</t>
  </si>
  <si>
    <t>A2</t>
  </si>
  <si>
    <t>A3</t>
  </si>
  <si>
    <t>B1</t>
  </si>
  <si>
    <t>B2</t>
  </si>
  <si>
    <t>B3</t>
  </si>
  <si>
    <t>B4</t>
  </si>
  <si>
    <t>Musí být vyplněno minimálně č.p. nebo ulice a č.o.</t>
  </si>
  <si>
    <t>Není vyplněna registrace nebo datum registrace</t>
  </si>
  <si>
    <t>Musí být vybrána alespoň jedna možnost</t>
  </si>
  <si>
    <t>Základní idea -hlavní cíl projektu maximálně 3 věty:</t>
  </si>
  <si>
    <t>Ochrana životního prostředí</t>
  </si>
  <si>
    <t>Cílové skupiny</t>
  </si>
  <si>
    <t>1.1.</t>
  </si>
  <si>
    <t>1.2.</t>
  </si>
  <si>
    <t>1.3.</t>
  </si>
  <si>
    <t>2.1.</t>
  </si>
  <si>
    <t>3.1.</t>
  </si>
  <si>
    <t>1.4.</t>
  </si>
  <si>
    <t>3.2.01</t>
  </si>
  <si>
    <t>3.2.02</t>
  </si>
  <si>
    <t>3.3.01</t>
  </si>
  <si>
    <t>3.3.02</t>
  </si>
  <si>
    <t>Jiné:</t>
  </si>
  <si>
    <t xml:space="preserve">Školství a vzdělávání </t>
  </si>
  <si>
    <t>Podíl územních samosprávních celků na financování projektu – předpoklad:</t>
  </si>
  <si>
    <t>Příspěvky od orgánů samosprávy:</t>
  </si>
  <si>
    <t>Celkem</t>
  </si>
  <si>
    <t>Cestovné</t>
  </si>
  <si>
    <t xml:space="preserve">Údržba a aktualizace  webových stránek, zpracování dat </t>
  </si>
  <si>
    <t xml:space="preserve">Grafické práce, předtisková úprava </t>
  </si>
  <si>
    <t xml:space="preserve">Pronájem prostor a techniky </t>
  </si>
  <si>
    <t xml:space="preserve">Distribuce </t>
  </si>
  <si>
    <t>3.</t>
  </si>
  <si>
    <t>3.2.03</t>
  </si>
  <si>
    <t>3.2.04</t>
  </si>
  <si>
    <t>3.3.03</t>
  </si>
  <si>
    <t>3.3.04</t>
  </si>
  <si>
    <t>3.2</t>
  </si>
  <si>
    <t>3.3</t>
  </si>
  <si>
    <t>Osobní náklady celkem :</t>
  </si>
  <si>
    <t>2.</t>
  </si>
  <si>
    <t>1.</t>
  </si>
  <si>
    <t>Nákup materiálu celkem:</t>
  </si>
  <si>
    <t>Cestovné celkem :</t>
  </si>
  <si>
    <r>
      <t xml:space="preserve">Drobný hmotný dlouhodobý majetek 3 tis. - 40 tis. Kč - </t>
    </r>
    <r>
      <rPr>
        <b/>
        <i/>
        <sz val="11"/>
        <rFont val="Times New Roman"/>
        <family val="1"/>
        <charset val="238"/>
      </rPr>
      <t>ROZEPSAT</t>
    </r>
  </si>
  <si>
    <r>
      <t xml:space="preserve">Drobný dlouhodobý nehmotný majetek  7 tis. – 60 tis. Kč - </t>
    </r>
    <r>
      <rPr>
        <b/>
        <i/>
        <sz val="11"/>
        <rFont val="Times New Roman"/>
        <family val="1"/>
        <charset val="238"/>
      </rPr>
      <t>ROZEPSAT</t>
    </r>
  </si>
  <si>
    <r>
      <t>Zaměstnanci - mzdové náklady zaměstnavatele včetně zákonných  odvodů 
(</t>
    </r>
    <r>
      <rPr>
        <i/>
        <sz val="11"/>
        <rFont val="Times New Roman"/>
        <family val="1"/>
        <charset val="238"/>
      </rPr>
      <t>detailně rozepsat v komentáři k rozpočtu)</t>
    </r>
  </si>
  <si>
    <r>
      <t xml:space="preserve">Honoráře dlouhodobých externích pracovníků projektu 
</t>
    </r>
    <r>
      <rPr>
        <i/>
        <sz val="11"/>
        <rFont val="Times New Roman"/>
        <family val="1"/>
        <charset val="238"/>
      </rPr>
      <t>(detailně  rozepsat v komentáři k rozpočtu)</t>
    </r>
  </si>
  <si>
    <r>
      <t xml:space="preserve">Dobrovolnická práce </t>
    </r>
    <r>
      <rPr>
        <i/>
        <sz val="11"/>
        <rFont val="Times New Roman"/>
        <family val="1"/>
        <charset val="238"/>
      </rPr>
      <t>(organizovaná  dle zákona o dobrovolnické službě)</t>
    </r>
  </si>
  <si>
    <t>4.</t>
  </si>
  <si>
    <t>Služby (subdodávky) celkem:</t>
  </si>
  <si>
    <r>
      <t xml:space="preserve">Ostatní služby jinde nezařazené - </t>
    </r>
    <r>
      <rPr>
        <b/>
        <i/>
        <sz val="11"/>
        <rFont val="Times New Roman"/>
        <family val="1"/>
        <charset val="238"/>
      </rPr>
      <t>ROZEPSAT</t>
    </r>
  </si>
  <si>
    <t>3.2.05</t>
  </si>
  <si>
    <t>3.3.05</t>
  </si>
  <si>
    <t>Režijní náklady  (nájem, telefony, poštovné, úklid, energie)
max. 20% z rozpočtu dotace</t>
  </si>
  <si>
    <t xml:space="preserve">%  režijních nákladů žádáných z rozpočtu dotace </t>
  </si>
  <si>
    <t>z  toho osobní náklady (kapitola 1 rozpočtu)</t>
  </si>
  <si>
    <t>z  toho ostatní náklady</t>
  </si>
  <si>
    <t xml:space="preserve">Z toho ostatní náklady </t>
  </si>
  <si>
    <t>Investiční náklady</t>
  </si>
  <si>
    <t>%  nákladů na celkových nákladech projektu  (dotace max. 70%)</t>
  </si>
  <si>
    <t>Bankovní ústav, pobočka:</t>
  </si>
  <si>
    <t>Podíl dalších subjektů (firmy, nadace, nadační fondy apod.) na financování projektu – předpoklad:</t>
  </si>
  <si>
    <t>Název obce musí být uveden</t>
  </si>
  <si>
    <t>Název organizace musí být uveden</t>
  </si>
  <si>
    <t>PSČ se zapisuje jako pětimístné číslo bez mezer</t>
  </si>
  <si>
    <t>Část obce</t>
  </si>
  <si>
    <t>Část obce by měla být uvedena, pokud existuje</t>
  </si>
  <si>
    <t>Typ poskytovaných veřejně prospěšných služeb a činností - označte symbolem X</t>
  </si>
  <si>
    <t>Počet pracovníků organizace</t>
  </si>
  <si>
    <t>Počet úvazků</t>
  </si>
  <si>
    <t>Místo realizace projektu</t>
  </si>
  <si>
    <t>Kontrola podílu dobrovolnické služby</t>
  </si>
  <si>
    <t>Záhlaví</t>
  </si>
  <si>
    <t xml:space="preserve">Pomůcka  postihuje nejčastější chyby, kterých se dopouštěli žadatelé v minulých letech Výběrového řízení. </t>
  </si>
  <si>
    <r>
      <t xml:space="preserve">Zároveň je kontrolována integrita formuláře. V případě, že je kontrolovaná položka vyplněna formálně správně, je zobrazeno </t>
    </r>
    <r>
      <rPr>
        <b/>
        <sz val="9"/>
        <color indexed="17"/>
        <rFont val="Arial"/>
        <family val="2"/>
        <charset val="238"/>
      </rPr>
      <t>OK</t>
    </r>
    <r>
      <rPr>
        <sz val="9"/>
        <rFont val="Arial"/>
        <family val="2"/>
        <charset val="238"/>
      </rPr>
      <t xml:space="preserve">, </t>
    </r>
  </si>
  <si>
    <t>Charakteristika organizace s ohledem na dosavadní zaměření činnosti</t>
  </si>
  <si>
    <t>Kraj je možno vybrat ze seznamu</t>
  </si>
  <si>
    <t>Telefonní číslo uvádějte v národním formátu (tj. 9 čísel bez mezer)</t>
  </si>
  <si>
    <t>IČ</t>
  </si>
  <si>
    <t>IČ:</t>
  </si>
  <si>
    <t>IČ musí být osmimístné, tj. včetně eventuelních předsazených nul</t>
  </si>
  <si>
    <t>Číslo účtu uvádějte bez kódu banky</t>
  </si>
  <si>
    <t>Čtyřmístný národní kód banky (NSK)</t>
  </si>
  <si>
    <t>Adresa pobočky banky, kde je veden účet</t>
  </si>
  <si>
    <t>Celkový počet placených pracovníků organizace</t>
  </si>
  <si>
    <t>Počet plných úvazků v organizaci</t>
  </si>
  <si>
    <t>Počet členů organizace</t>
  </si>
  <si>
    <t>Celkový počet registrovaných členů organizace</t>
  </si>
  <si>
    <t>Vyberte ze seznamu</t>
  </si>
  <si>
    <t>Vyberte seznamu</t>
  </si>
  <si>
    <t>Úhrn všech očekávaných zdrojů financování projektu by neměl být vyšší než celkový rozpočet projektu</t>
  </si>
  <si>
    <t>Podíl dobrovolnické služby může být maximálně 10% celkového rozpočtu projektu</t>
  </si>
  <si>
    <t>Pokud není některý typ příjmů či výdajů relevantní, vyplňte číslo 0</t>
  </si>
  <si>
    <t>Uveďte plný název projektu</t>
  </si>
  <si>
    <t>Vyplňte nebo vyberte ze seznamu kód tématu</t>
  </si>
  <si>
    <t>Dodržení finančního limitu projektu</t>
  </si>
  <si>
    <t>Podíl režijních nákladů</t>
  </si>
  <si>
    <t>v případě, že je kontrolovaná položka vykazuje formální chybu, je  zobrazen její stručný popis.</t>
  </si>
  <si>
    <r>
      <t>Méně kritické chyby jsou označeny jako "</t>
    </r>
    <r>
      <rPr>
        <b/>
        <sz val="9"/>
        <rFont val="Arial"/>
        <family val="2"/>
        <charset val="238"/>
      </rPr>
      <t>varování"</t>
    </r>
  </si>
  <si>
    <t xml:space="preserve">Upozornění - ve formuláři se vyplňují pouze bílá pole </t>
  </si>
  <si>
    <t xml:space="preserve">Pomůcka  nekontroluje správnost zápisu IČ a čísla bankovního účtu </t>
  </si>
  <si>
    <t>Fio banka, a.s.</t>
  </si>
  <si>
    <t xml:space="preserve">V            dne </t>
  </si>
  <si>
    <t>Podíl dobrovolnické práce - předpoklad ( max. 10%  z celkových nákladů na řešení projektů v roce 2012; dobrovolnická práce organizovaná dle zákona o dobrovolnické službě):</t>
  </si>
  <si>
    <t>9. Soupis povinných příloh k projektu</t>
  </si>
  <si>
    <t>Kopie smlouvy o vedení běžného účtu</t>
  </si>
  <si>
    <t>Textová část projektu zpracovaná dle závazné osnovy</t>
  </si>
  <si>
    <t>2.2</t>
  </si>
  <si>
    <t>Provoz služebního vozidla</t>
  </si>
  <si>
    <t>4.1</t>
  </si>
  <si>
    <t>4.2</t>
  </si>
  <si>
    <t>4.3</t>
  </si>
  <si>
    <t>4.4</t>
  </si>
  <si>
    <t>Mezisoučet kapitoly 1-4</t>
  </si>
  <si>
    <t>5</t>
  </si>
  <si>
    <t>4.5</t>
  </si>
  <si>
    <t>4.6</t>
  </si>
  <si>
    <t>4.7</t>
  </si>
  <si>
    <t>4.8</t>
  </si>
  <si>
    <t>4.9</t>
  </si>
  <si>
    <t>Školitelé, tlumočníci, autoři textů, korektoři, překladatelé</t>
  </si>
  <si>
    <t>4.9.01</t>
  </si>
  <si>
    <t>4.9.02</t>
  </si>
  <si>
    <t>4.9.03</t>
  </si>
  <si>
    <t>4.9.04</t>
  </si>
  <si>
    <t>4.9.05</t>
  </si>
  <si>
    <t>4.9.06</t>
  </si>
  <si>
    <t>4.9.07</t>
  </si>
  <si>
    <t>4.9.08</t>
  </si>
  <si>
    <t>4.9.09</t>
  </si>
  <si>
    <t>4.9.10</t>
  </si>
  <si>
    <t>Materiálové náklady (spotřební materiál atp.) - specifikujte v textové části</t>
  </si>
  <si>
    <t>kód banky v čísle účtu</t>
  </si>
  <si>
    <t>Kontrola zda v čísle účtu není zapsán kód banky</t>
  </si>
  <si>
    <t>Číslo účtu bez kódu banky:</t>
  </si>
  <si>
    <t>Projekt</t>
  </si>
  <si>
    <t xml:space="preserve"> </t>
  </si>
  <si>
    <t>Formulář pro identifikaci osob</t>
  </si>
  <si>
    <t>Statutární orgán NNO prohlašuje, že uvedené údaje jsou pravdivé a při jakékoliv změně, která nastane v průběhu realizace projektu, ji ihned oznámí poskytovateli dotace. Statutární orgán NNO svým podpisem souhlasí se zpracováním osobních údajů obsažených v této žádosti ve smyslu zákona č. 101/2000 Sb., o ochraně osobních údajů, ve znění pozdějších předpisů.</t>
  </si>
  <si>
    <t xml:space="preserve">V ________________   dne  </t>
  </si>
  <si>
    <t>Adresa trvalého bydliště</t>
  </si>
  <si>
    <t>Datum narození</t>
  </si>
  <si>
    <t xml:space="preserve">Jméno a příjmení nebo název </t>
  </si>
  <si>
    <t>Adresa trvalého bydliště nebo sídlo</t>
  </si>
  <si>
    <t>Datum narození nebo IČ</t>
  </si>
  <si>
    <t>Název právnické osoby</t>
  </si>
  <si>
    <t>Identifikační číslo (IČ)</t>
  </si>
  <si>
    <t>Výše podílu v právnické osobě</t>
  </si>
  <si>
    <t>Upozornění:</t>
  </si>
  <si>
    <r>
      <t xml:space="preserve">V případě, že bude předložený projekt podpořen, bude žadatel vyzván k identifikaci osob, které budou z dotace placeny (seznam pracovníků projektu, seznam dodavatelů atp.) Údaje budou součástí vydaného </t>
    </r>
    <r>
      <rPr>
        <sz val="10"/>
        <rFont val="Arial CE"/>
        <charset val="238"/>
      </rPr>
      <t>Rozhodnutí o poskytnutí dotace (</t>
    </r>
    <r>
      <rPr>
        <i/>
        <sz val="10"/>
        <rFont val="Arial CE"/>
        <charset val="238"/>
      </rPr>
      <t>podle § 14, odst. 4, písm. j zákona 218/2000 Sb. musí Rozhodnutí obsahovat seznam fyzických a právnických osob placených z prostředků poskytnutých ze státního rozpočtu, na které se nevztahuje zákon o veřejných zakázkách</t>
    </r>
    <r>
      <rPr>
        <sz val="10"/>
        <rFont val="Arial CE"/>
        <charset val="238"/>
      </rPr>
      <t>).</t>
    </r>
  </si>
  <si>
    <t>Soupis povinných příloh projektu</t>
  </si>
  <si>
    <t>Formulář</t>
  </si>
  <si>
    <t>Textová část</t>
  </si>
  <si>
    <t>Kopie registrace</t>
  </si>
  <si>
    <t>Kopie smlouvy o účtu</t>
  </si>
  <si>
    <t>Výjimka či souhlas ochr. př.</t>
  </si>
  <si>
    <t>Souhlas vlastníků</t>
  </si>
  <si>
    <t>Identifikace osob</t>
  </si>
  <si>
    <t>Statutární orgán</t>
  </si>
  <si>
    <t>Identifikace osob je povinnou součástí žádosti o dotaci (viz § 14 odst. 3 písm. e) zák. č. 218/2000 Sb., o rozpočtových pravidlech a o změně některých souvisejících zákonů (rozpočtová pravidla)</t>
  </si>
  <si>
    <r>
      <t xml:space="preserve">1. Identifikace osob jednajících jeho jménem s uvedením, zda jednají jako jeho statutární orgán
nebo jednají na základě udělené plné moci - </t>
    </r>
    <r>
      <rPr>
        <b/>
        <i/>
        <sz val="10"/>
        <rFont val="Arial CE"/>
        <charset val="238"/>
      </rPr>
      <t>nepoužité řádky proškrtněte</t>
    </r>
  </si>
  <si>
    <r>
      <t xml:space="preserve">2. Identifikace osob s podílem v této právnické osobě </t>
    </r>
    <r>
      <rPr>
        <b/>
        <i/>
        <sz val="10"/>
        <rFont val="Arial CE"/>
        <charset val="238"/>
      </rPr>
      <t>- nepoužité řádky proškrtněte</t>
    </r>
  </si>
  <si>
    <r>
      <t xml:space="preserve">3. Identifikace osob, v nichž má žadatel podíl, a o výši tohoto podílu </t>
    </r>
    <r>
      <rPr>
        <b/>
        <i/>
        <sz val="10"/>
        <rFont val="Arial CE"/>
        <charset val="238"/>
      </rPr>
      <t>- nepoužité řádky proškrtněte</t>
    </r>
  </si>
  <si>
    <r>
      <t xml:space="preserve">4. Identifikace osob, které jsou s žadatelem o dotaci v obchodním vztahu a mají z jeho podnikání nebo jiné výdělečné činnosti prospěch, který se liší od prospěchu, který by byl získán mezi nezávislými osobami v běžných obchodních vztazích za stejných nebo obdobných podmínek - </t>
    </r>
    <r>
      <rPr>
        <b/>
        <i/>
        <sz val="10"/>
        <rFont val="Arial CE"/>
        <charset val="238"/>
      </rPr>
      <t>nepoužité řádky proškrtněte</t>
    </r>
  </si>
  <si>
    <t>x</t>
  </si>
  <si>
    <t>NE</t>
  </si>
  <si>
    <t>Spisová značka z veřejného rejstříku</t>
  </si>
  <si>
    <t>Zapsáno dne:</t>
  </si>
  <si>
    <t>Další projekty realizované předkládající organizací v minulém kalendářním roce (2014):</t>
  </si>
  <si>
    <t>Byl projekt dotován ze státního rozpočtu v minulém kalendářním roce (2014)?</t>
  </si>
  <si>
    <t>Výše požadované dotace celkem (max. 70 %  z celkových nákladů na řešení projektu v roce 2015 nebo přiložení podrobně zdůvodněné žádosti o vyšší procento ke každému exempláři projektu)</t>
  </si>
  <si>
    <t>8. Údaje o příjmech a výdajích organizace v  roce  2013</t>
  </si>
  <si>
    <t>Počet projektů podaných do Výběrového řízení MŽP 2015 (max. 2)</t>
  </si>
  <si>
    <t>Právní forma:</t>
  </si>
  <si>
    <t>Úplně a bezchybně vyplněný formulář žádosti (žádost, rozpočet, identifikace osob, čestné prohlášení)</t>
  </si>
  <si>
    <t xml:space="preserve">Výjimka či souhlas orgánu ochrany přírody </t>
  </si>
  <si>
    <t xml:space="preserve">Souhlas vlastníků pozemků </t>
  </si>
  <si>
    <t>Kopie stanov či zakládací listiny (pokud není uložena ve Sbírce listin ve veřejném rejstříku)</t>
  </si>
  <si>
    <t>nestátní neziskové organizace o státní dotaci v roce 2015</t>
  </si>
  <si>
    <t>Žádost</t>
  </si>
  <si>
    <t>Čestné prohlášení k žádosti nestátní neziskové organizace o státní dotaci v roce 2015</t>
  </si>
  <si>
    <t>Název a sídlo žadatele:</t>
  </si>
  <si>
    <t>IČ žadatele:</t>
  </si>
  <si>
    <t>Statutární zástupce:</t>
  </si>
  <si>
    <t>Nedílnou součástí formuláře žádosti je Předpokládaný rozpočet projektu, který je umístěn na listu Formulář rozpočtu,</t>
  </si>
  <si>
    <t>formulář Identifikace osob a Čestné prohlášení</t>
  </si>
  <si>
    <t>1. Identifikační údaje o předkládající organizaci dle veřejného rejstříku (www.justice.cz)</t>
  </si>
  <si>
    <t>Čestně prohlašuji, že</t>
  </si>
  <si>
    <t>Podpis:</t>
  </si>
  <si>
    <t>Projekty podpořené v roce 2014</t>
  </si>
  <si>
    <t>Stručný výčet projektů podpořených v roce 2014</t>
  </si>
  <si>
    <t>Doba realizace projektu musí být mezi 1.1.2015 a 31.12.2015</t>
  </si>
  <si>
    <t xml:space="preserve"> Údaje o příjmech a výdajích organizace v roce 2013</t>
  </si>
  <si>
    <t>V Programu 2015 lze podat maximálně dva projekty</t>
  </si>
  <si>
    <t xml:space="preserve">Právní forma musí být uvedena </t>
  </si>
  <si>
    <t>Spisová značka</t>
  </si>
  <si>
    <t xml:space="preserve">podpora zvláště chráněných a vzácných druhů rostlin a živočichů </t>
  </si>
  <si>
    <t>biotopy botanicky a zoologicky cenných lokalit a přírodě blízkých společenstev mimo zvláště chráněných území</t>
  </si>
  <si>
    <t xml:space="preserve">udržitelný rozvoj krajiny (obnova krajiny, krajinný ráz, ÚSES, zachování </t>
  </si>
  <si>
    <t>A4</t>
  </si>
  <si>
    <t xml:space="preserve">ochrana geologického dědictví </t>
  </si>
  <si>
    <t>Aktivity vedoucí ke zlepšování životního prostředí obyvatel měst a obcí</t>
  </si>
  <si>
    <t>Zavádění a propagace inovativních řešení v oblasti ochrany životního prostředí</t>
  </si>
  <si>
    <t>Zavádění environmentálně odpovědné spotřeby na komunální i národní úrovni</t>
  </si>
  <si>
    <t>Environmentálně šetrný turistický ruch mimo CHKO a NP</t>
  </si>
  <si>
    <t>B5</t>
  </si>
  <si>
    <t>Adaptační opatření na změnu klimatu na místní i národní úrovni</t>
  </si>
  <si>
    <t>C1</t>
  </si>
  <si>
    <t>Vzdělávací programy a osvětové akce pro děti a mládež,  děti předškolního věku a pedagogy</t>
  </si>
  <si>
    <t>C2</t>
  </si>
  <si>
    <t>Environmentální poradenství veřejnosti ve vybraných oblastech</t>
  </si>
  <si>
    <t>C3</t>
  </si>
  <si>
    <t xml:space="preserve">Poskytování informací o životním prostředí </t>
  </si>
  <si>
    <t>3030</t>
  </si>
  <si>
    <t>0710</t>
  </si>
  <si>
    <t>Česká národní banka</t>
  </si>
  <si>
    <t>2020</t>
  </si>
  <si>
    <t>Bank of Tokyo-Mitsubishi UFJ (Holland) N.V. Prague Branch, organizační složka</t>
  </si>
  <si>
    <t>2030</t>
  </si>
  <si>
    <t>AKCENTA, spořitelní a úvěrní družstvo</t>
  </si>
  <si>
    <t>2060</t>
  </si>
  <si>
    <t>Citfin, spořitelní družstvo</t>
  </si>
  <si>
    <t>2070</t>
  </si>
  <si>
    <t>Moravský Peněžní Ústav – spořitelní družstvo</t>
  </si>
  <si>
    <t>2100</t>
  </si>
  <si>
    <t>Hypoteční banka, a.s.</t>
  </si>
  <si>
    <t>2200</t>
  </si>
  <si>
    <t>Peněžní dům, spořitelní družstvo</t>
  </si>
  <si>
    <t>2210</t>
  </si>
  <si>
    <t>Evropsko-ruská banka, a.s.</t>
  </si>
  <si>
    <t>2220</t>
  </si>
  <si>
    <t>Artesa, spořitelní družstvo</t>
  </si>
  <si>
    <t>2240</t>
  </si>
  <si>
    <t>Poštová banka, a.s., pobočka Česká republika</t>
  </si>
  <si>
    <t>2250</t>
  </si>
  <si>
    <t>Záložna CREDITAS, spořitelní družstvo</t>
  </si>
  <si>
    <t>2310</t>
  </si>
  <si>
    <t>ZUNO BANK AG, organizační složka</t>
  </si>
  <si>
    <t>Citibank Europe plc, organizační složka</t>
  </si>
  <si>
    <t>UniCredit Bank Czech Republic and Slovakia, a.s.</t>
  </si>
  <si>
    <t>3020</t>
  </si>
  <si>
    <t>MEINL BANK Aktiengesellschaft,pobočka Praha</t>
  </si>
  <si>
    <t>Air Bank a.s.</t>
  </si>
  <si>
    <t>LBBW Bank CZ a.s.</t>
  </si>
  <si>
    <t>4300</t>
  </si>
  <si>
    <t>Českomoravská záruční a rozvojová banka, a.s.</t>
  </si>
  <si>
    <t>The Royal Bank of Scotland plc, organizační složka</t>
  </si>
  <si>
    <t>Raiffeisenbank a.s.</t>
  </si>
  <si>
    <t>J &amp; T Banka, a.s.</t>
  </si>
  <si>
    <t>PPF banka a.s.</t>
  </si>
  <si>
    <t>Equa bank a.s.</t>
  </si>
  <si>
    <t>COMMERZBANK Aktiengesellschaft, pobočka Praha</t>
  </si>
  <si>
    <t>mBank S.A., organizační složka</t>
  </si>
  <si>
    <t>BNP Paribas Fortis SA/NV, pobočka Česká republika</t>
  </si>
  <si>
    <t>Sberbank CZ, a.s.</t>
  </si>
  <si>
    <t>Waldviertler Sparkasse Bank AG</t>
  </si>
  <si>
    <t>7950</t>
  </si>
  <si>
    <t>Raiffeisen stavební spořitelna a.s.</t>
  </si>
  <si>
    <t>7960</t>
  </si>
  <si>
    <t>Českomoravská stavební spořitelna, a.s.</t>
  </si>
  <si>
    <t>7970</t>
  </si>
  <si>
    <t>Wüstenrot-stavební spořitelna a.s.</t>
  </si>
  <si>
    <t>7980</t>
  </si>
  <si>
    <t>Wüstenrot hypoteční banka a.s.</t>
  </si>
  <si>
    <t>7990</t>
  </si>
  <si>
    <t>Modrá pyramida stavební spořitelna, a.s.</t>
  </si>
  <si>
    <t>8030</t>
  </si>
  <si>
    <t>Raiffeisenbank im Stiftland eG pobočka Cheb, odštěpný závod</t>
  </si>
  <si>
    <t>8040</t>
  </si>
  <si>
    <t>Oberbank AG pobočka Česká republika</t>
  </si>
  <si>
    <t>8060</t>
  </si>
  <si>
    <t>Stavební spořitelna České spořitelny, a.s.</t>
  </si>
  <si>
    <t>8090</t>
  </si>
  <si>
    <t>Česká exportní banka, a.s.</t>
  </si>
  <si>
    <t>8200</t>
  </si>
  <si>
    <t>PRIVAT BANK AG der Raiffeisenlandesbank Oberösterreich v České republice</t>
  </si>
  <si>
    <t>8220</t>
  </si>
  <si>
    <t>Payment Execution s.r.o.</t>
  </si>
  <si>
    <t>Zařazení projektu k příslušné hlavní oblasti státní dotační politiky vůči NNO pro rok 2015:</t>
  </si>
</sst>
</file>

<file path=xl/styles.xml><?xml version="1.0" encoding="utf-8"?>
<styleSheet xmlns="http://schemas.openxmlformats.org/spreadsheetml/2006/main">
  <numFmts count="7">
    <numFmt numFmtId="164" formatCode="#,##0\ &quot;Kč&quot;"/>
    <numFmt numFmtId="165" formatCode="#,##0.00\ &quot;Kč&quot;"/>
    <numFmt numFmtId="166" formatCode="dd/mm/yyyy"/>
    <numFmt numFmtId="167" formatCode="000\ 00"/>
    <numFmt numFmtId="168" formatCode="###,###,###"/>
    <numFmt numFmtId="169" formatCode="#,##0.00\ _K_č"/>
    <numFmt numFmtId="170" formatCode="0.0%"/>
  </numFmts>
  <fonts count="73">
    <font>
      <sz val="10"/>
      <name val="Times New Roman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 CE"/>
      <charset val="238"/>
    </font>
    <font>
      <b/>
      <sz val="1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8"/>
      <name val="Times New Roman"/>
      <family val="1"/>
      <charset val="238"/>
    </font>
    <font>
      <b/>
      <sz val="11"/>
      <color indexed="54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9"/>
      <name val="Arial CE"/>
      <charset val="238"/>
    </font>
    <font>
      <sz val="9"/>
      <name val="Times New Roman"/>
      <family val="1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i/>
      <u/>
      <sz val="9"/>
      <name val="Arial"/>
      <family val="2"/>
      <charset val="238"/>
    </font>
    <font>
      <u/>
      <sz val="9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8"/>
      <name val="Arial CE"/>
      <charset val="238"/>
    </font>
    <font>
      <b/>
      <sz val="16"/>
      <name val="Arial"/>
      <family val="2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0"/>
      <color theme="1"/>
      <name val="Arial CE"/>
      <charset val="238"/>
    </font>
    <font>
      <b/>
      <sz val="10"/>
      <color theme="0"/>
      <name val="Arial CE"/>
      <family val="2"/>
      <charset val="238"/>
    </font>
    <font>
      <sz val="10"/>
      <color theme="0"/>
      <name val="Arial CE"/>
      <family val="2"/>
      <charset val="238"/>
    </font>
    <font>
      <sz val="10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1" applyNumberFormat="0" applyFill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3" borderId="0" applyNumberFormat="0" applyBorder="0" applyAlignment="0" applyProtection="0"/>
    <xf numFmtId="0" fontId="15" fillId="16" borderId="2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7" borderId="0" applyNumberFormat="0" applyBorder="0" applyAlignment="0" applyProtection="0"/>
    <xf numFmtId="0" fontId="12" fillId="0" borderId="0"/>
    <xf numFmtId="0" fontId="12" fillId="0" borderId="0"/>
    <xf numFmtId="0" fontId="2" fillId="0" borderId="0"/>
    <xf numFmtId="0" fontId="9" fillId="18" borderId="6" applyNumberFormat="0" applyFont="0" applyAlignment="0" applyProtection="0"/>
    <xf numFmtId="9" fontId="1" fillId="0" borderId="0" applyFont="0" applyFill="0" applyBorder="0" applyAlignment="0" applyProtection="0"/>
    <xf numFmtId="0" fontId="21" fillId="0" borderId="7" applyNumberFormat="0" applyFill="0" applyAlignment="0" applyProtection="0"/>
    <xf numFmtId="0" fontId="22" fillId="4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7" borderId="8" applyNumberFormat="0" applyAlignment="0" applyProtection="0"/>
    <xf numFmtId="0" fontId="25" fillId="19" borderId="8" applyNumberFormat="0" applyAlignment="0" applyProtection="0"/>
    <xf numFmtId="0" fontId="26" fillId="19" borderId="9" applyNumberFormat="0" applyAlignment="0" applyProtection="0"/>
    <xf numFmtId="0" fontId="27" fillId="0" borderId="0" applyNumberFormat="0" applyFill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3" borderId="0" applyNumberFormat="0" applyBorder="0" applyAlignment="0" applyProtection="0"/>
  </cellStyleXfs>
  <cellXfs count="47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0" xfId="31" applyAlignment="1" applyProtection="1">
      <alignment vertical="top"/>
      <protection hidden="1"/>
    </xf>
    <xf numFmtId="0" fontId="12" fillId="0" borderId="0" xfId="31" applyAlignment="1" applyProtection="1">
      <alignment vertical="top"/>
    </xf>
    <xf numFmtId="0" fontId="12" fillId="0" borderId="10" xfId="31" applyBorder="1" applyAlignment="1" applyProtection="1">
      <alignment vertical="top"/>
      <protection locked="0"/>
    </xf>
    <xf numFmtId="0" fontId="12" fillId="0" borderId="11" xfId="31" applyBorder="1" applyAlignment="1" applyProtection="1">
      <alignment vertical="top"/>
      <protection locked="0"/>
    </xf>
    <xf numFmtId="168" fontId="12" fillId="0" borderId="10" xfId="31" applyNumberFormat="1" applyBorder="1" applyAlignment="1" applyProtection="1">
      <alignment horizontal="left" vertical="top"/>
      <protection locked="0"/>
    </xf>
    <xf numFmtId="0" fontId="12" fillId="0" borderId="12" xfId="31" applyBorder="1" applyAlignment="1" applyProtection="1">
      <alignment vertical="top"/>
      <protection locked="0"/>
    </xf>
    <xf numFmtId="164" fontId="31" fillId="0" borderId="11" xfId="31" applyNumberFormat="1" applyFont="1" applyBorder="1" applyAlignment="1" applyProtection="1">
      <alignment vertical="top"/>
      <protection locked="0"/>
    </xf>
    <xf numFmtId="164" fontId="35" fillId="0" borderId="11" xfId="31" applyNumberFormat="1" applyFont="1" applyBorder="1" applyAlignment="1" applyProtection="1">
      <alignment horizontal="center" vertical="top"/>
      <protection locked="0"/>
    </xf>
    <xf numFmtId="164" fontId="12" fillId="0" borderId="10" xfId="31" applyNumberFormat="1" applyBorder="1" applyAlignment="1" applyProtection="1">
      <alignment vertical="top"/>
      <protection locked="0"/>
    </xf>
    <xf numFmtId="164" fontId="12" fillId="0" borderId="13" xfId="31" applyNumberFormat="1" applyBorder="1" applyAlignment="1" applyProtection="1">
      <alignment vertical="top"/>
      <protection locked="0"/>
    </xf>
    <xf numFmtId="0" fontId="12" fillId="0" borderId="0" xfId="31" applyAlignment="1" applyProtection="1">
      <alignment vertical="top"/>
      <protection locked="0"/>
    </xf>
    <xf numFmtId="0" fontId="39" fillId="0" borderId="0" xfId="0" applyFont="1" applyAlignment="1">
      <alignment horizontal="center"/>
    </xf>
    <xf numFmtId="0" fontId="31" fillId="0" borderId="10" xfId="0" applyFont="1" applyBorder="1" applyAlignment="1" applyProtection="1">
      <alignment horizontal="center" vertical="top"/>
      <protection locked="0"/>
    </xf>
    <xf numFmtId="0" fontId="31" fillId="0" borderId="11" xfId="0" applyFont="1" applyBorder="1" applyAlignment="1" applyProtection="1">
      <alignment horizontal="center" vertical="top"/>
      <protection locked="0"/>
    </xf>
    <xf numFmtId="0" fontId="0" fillId="0" borderId="0" xfId="0" applyFill="1"/>
    <xf numFmtId="49" fontId="12" fillId="0" borderId="10" xfId="31" applyNumberFormat="1" applyFont="1" applyBorder="1" applyAlignment="1" applyProtection="1">
      <alignment horizontal="left" vertical="top"/>
      <protection locked="0"/>
    </xf>
    <xf numFmtId="0" fontId="12" fillId="0" borderId="10" xfId="31" applyFont="1" applyBorder="1" applyAlignment="1" applyProtection="1">
      <alignment horizontal="center" vertical="top"/>
      <protection locked="0"/>
    </xf>
    <xf numFmtId="0" fontId="31" fillId="0" borderId="10" xfId="0" applyFont="1" applyFill="1" applyBorder="1" applyAlignment="1" applyProtection="1">
      <alignment horizontal="center" vertical="top"/>
      <protection locked="0"/>
    </xf>
    <xf numFmtId="0" fontId="31" fillId="0" borderId="11" xfId="0" applyFont="1" applyFill="1" applyBorder="1" applyAlignment="1" applyProtection="1">
      <alignment horizontal="center" vertical="top"/>
      <protection locked="0"/>
    </xf>
    <xf numFmtId="0" fontId="12" fillId="0" borderId="12" xfId="31" applyFill="1" applyBorder="1" applyAlignment="1" applyProtection="1">
      <alignment vertical="top"/>
      <protection locked="0"/>
    </xf>
    <xf numFmtId="49" fontId="4" fillId="0" borderId="0" xfId="0" applyNumberFormat="1" applyFont="1" applyAlignment="1">
      <alignment horizontal="center" vertical="center"/>
    </xf>
    <xf numFmtId="49" fontId="3" fillId="24" borderId="14" xfId="0" applyNumberFormat="1" applyFont="1" applyFill="1" applyBorder="1" applyAlignment="1">
      <alignment horizontal="center" vertical="center"/>
    </xf>
    <xf numFmtId="165" fontId="3" fillId="24" borderId="15" xfId="0" applyNumberFormat="1" applyFont="1" applyFill="1" applyBorder="1" applyAlignment="1">
      <alignment vertical="top"/>
    </xf>
    <xf numFmtId="164" fontId="3" fillId="25" borderId="10" xfId="0" applyNumberFormat="1" applyFont="1" applyFill="1" applyBorder="1" applyAlignment="1">
      <alignment vertical="top" wrapText="1"/>
    </xf>
    <xf numFmtId="49" fontId="4" fillId="26" borderId="16" xfId="0" applyNumberFormat="1" applyFont="1" applyFill="1" applyBorder="1" applyAlignment="1">
      <alignment horizontal="center" vertical="center"/>
    </xf>
    <xf numFmtId="49" fontId="4" fillId="26" borderId="17" xfId="0" applyNumberFormat="1" applyFont="1" applyFill="1" applyBorder="1" applyAlignment="1">
      <alignment horizontal="center" vertical="center"/>
    </xf>
    <xf numFmtId="49" fontId="4" fillId="26" borderId="18" xfId="0" applyNumberFormat="1" applyFont="1" applyFill="1" applyBorder="1" applyAlignment="1">
      <alignment horizontal="center" vertical="center"/>
    </xf>
    <xf numFmtId="49" fontId="4" fillId="26" borderId="19" xfId="0" applyNumberFormat="1" applyFont="1" applyFill="1" applyBorder="1" applyAlignment="1">
      <alignment horizontal="center" vertical="center"/>
    </xf>
    <xf numFmtId="164" fontId="4" fillId="26" borderId="20" xfId="0" applyNumberFormat="1" applyFont="1" applyFill="1" applyBorder="1" applyAlignment="1">
      <alignment vertical="top" wrapText="1"/>
    </xf>
    <xf numFmtId="164" fontId="4" fillId="26" borderId="21" xfId="0" applyNumberFormat="1" applyFont="1" applyFill="1" applyBorder="1" applyAlignment="1">
      <alignment vertical="top" wrapText="1"/>
    </xf>
    <xf numFmtId="164" fontId="4" fillId="26" borderId="10" xfId="0" applyNumberFormat="1" applyFont="1" applyFill="1" applyBorder="1" applyAlignment="1">
      <alignment vertical="top" wrapText="1"/>
    </xf>
    <xf numFmtId="0" fontId="4" fillId="26" borderId="10" xfId="0" applyFont="1" applyFill="1" applyBorder="1" applyAlignment="1">
      <alignment wrapText="1"/>
    </xf>
    <xf numFmtId="165" fontId="7" fillId="27" borderId="10" xfId="0" applyNumberFormat="1" applyFont="1" applyFill="1" applyBorder="1" applyAlignment="1">
      <alignment vertical="top"/>
    </xf>
    <xf numFmtId="0" fontId="12" fillId="0" borderId="22" xfId="31" applyBorder="1" applyAlignment="1" applyProtection="1">
      <alignment vertical="top"/>
      <protection locked="0"/>
    </xf>
    <xf numFmtId="164" fontId="36" fillId="0" borderId="10" xfId="31" applyNumberFormat="1" applyFont="1" applyBorder="1" applyAlignment="1" applyProtection="1">
      <alignment vertical="top"/>
      <protection locked="0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165" fontId="4" fillId="26" borderId="23" xfId="0" applyNumberFormat="1" applyFont="1" applyFill="1" applyBorder="1"/>
    <xf numFmtId="165" fontId="4" fillId="26" borderId="11" xfId="0" applyNumberFormat="1" applyFont="1" applyFill="1" applyBorder="1"/>
    <xf numFmtId="165" fontId="4" fillId="26" borderId="24" xfId="0" applyNumberFormat="1" applyFont="1" applyFill="1" applyBorder="1"/>
    <xf numFmtId="165" fontId="3" fillId="24" borderId="25" xfId="0" applyNumberFormat="1" applyFont="1" applyFill="1" applyBorder="1" applyAlignment="1">
      <alignment vertical="top"/>
    </xf>
    <xf numFmtId="165" fontId="4" fillId="24" borderId="11" xfId="0" applyNumberFormat="1" applyFont="1" applyFill="1" applyBorder="1"/>
    <xf numFmtId="14" fontId="12" fillId="0" borderId="10" xfId="31" applyNumberFormat="1" applyBorder="1" applyAlignment="1" applyProtection="1">
      <alignment vertical="top"/>
      <protection locked="0"/>
    </xf>
    <xf numFmtId="0" fontId="33" fillId="28" borderId="10" xfId="0" applyFont="1" applyFill="1" applyBorder="1" applyAlignment="1" applyProtection="1">
      <alignment vertical="top" wrapText="1"/>
      <protection hidden="1"/>
    </xf>
    <xf numFmtId="0" fontId="33" fillId="26" borderId="10" xfId="0" applyFont="1" applyFill="1" applyBorder="1" applyAlignment="1" applyProtection="1">
      <alignment vertical="top" wrapText="1"/>
      <protection hidden="1"/>
    </xf>
    <xf numFmtId="0" fontId="52" fillId="0" borderId="0" xfId="21" applyFont="1" applyAlignment="1" applyProtection="1">
      <alignment horizontal="left" vertical="top" wrapText="1"/>
    </xf>
    <xf numFmtId="0" fontId="33" fillId="29" borderId="10" xfId="0" applyFont="1" applyFill="1" applyBorder="1" applyAlignment="1" applyProtection="1">
      <alignment vertical="top" wrapText="1"/>
      <protection hidden="1"/>
    </xf>
    <xf numFmtId="0" fontId="33" fillId="0" borderId="0" xfId="0" applyFont="1" applyFill="1" applyBorder="1" applyAlignment="1" applyProtection="1">
      <alignment vertical="top" wrapText="1"/>
      <protection hidden="1"/>
    </xf>
    <xf numFmtId="0" fontId="33" fillId="30" borderId="10" xfId="0" applyFont="1" applyFill="1" applyBorder="1" applyAlignment="1" applyProtection="1">
      <alignment vertical="top" wrapText="1"/>
      <protection hidden="1"/>
    </xf>
    <xf numFmtId="0" fontId="53" fillId="0" borderId="0" xfId="21" applyFont="1" applyAlignment="1" applyProtection="1">
      <alignment horizontal="left" vertical="top" wrapText="1"/>
    </xf>
    <xf numFmtId="0" fontId="33" fillId="31" borderId="10" xfId="0" applyFont="1" applyFill="1" applyBorder="1" applyAlignment="1" applyProtection="1">
      <alignment vertical="top" wrapText="1"/>
      <protection hidden="1"/>
    </xf>
    <xf numFmtId="0" fontId="49" fillId="31" borderId="10" xfId="0" applyFont="1" applyFill="1" applyBorder="1" applyAlignment="1">
      <alignment vertical="top"/>
    </xf>
    <xf numFmtId="0" fontId="53" fillId="31" borderId="10" xfId="21" applyFont="1" applyFill="1" applyBorder="1" applyAlignment="1" applyProtection="1">
      <alignment vertical="top" wrapText="1"/>
    </xf>
    <xf numFmtId="0" fontId="33" fillId="26" borderId="10" xfId="0" applyFont="1" applyFill="1" applyBorder="1" applyAlignment="1" applyProtection="1">
      <alignment horizontal="center" vertical="top" wrapText="1"/>
      <protection hidden="1"/>
    </xf>
    <xf numFmtId="0" fontId="33" fillId="31" borderId="10" xfId="0" applyFont="1" applyFill="1" applyBorder="1" applyAlignment="1" applyProtection="1">
      <alignment horizontal="center" vertical="top" wrapText="1"/>
      <protection hidden="1"/>
    </xf>
    <xf numFmtId="0" fontId="53" fillId="29" borderId="10" xfId="20" applyFont="1" applyFill="1" applyBorder="1" applyAlignment="1" applyProtection="1">
      <alignment horizontal="left" vertical="top" wrapText="1"/>
    </xf>
    <xf numFmtId="0" fontId="36" fillId="0" borderId="0" xfId="30" applyFont="1" applyAlignment="1">
      <alignment vertical="top"/>
    </xf>
    <xf numFmtId="0" fontId="48" fillId="0" borderId="0" xfId="31" applyFont="1" applyAlignment="1">
      <alignment vertical="top"/>
    </xf>
    <xf numFmtId="0" fontId="36" fillId="0" borderId="0" xfId="31" applyFont="1" applyAlignment="1">
      <alignment vertical="top"/>
    </xf>
    <xf numFmtId="0" fontId="49" fillId="0" borderId="0" xfId="31" applyFont="1" applyAlignment="1">
      <alignment vertical="top"/>
    </xf>
    <xf numFmtId="0" fontId="51" fillId="0" borderId="0" xfId="0" applyFont="1" applyAlignment="1">
      <alignment vertical="top"/>
    </xf>
    <xf numFmtId="0" fontId="36" fillId="0" borderId="0" xfId="30" applyFont="1" applyAlignment="1" applyProtection="1">
      <alignment vertical="top"/>
      <protection hidden="1"/>
    </xf>
    <xf numFmtId="0" fontId="48" fillId="24" borderId="10" xfId="31" applyFont="1" applyFill="1" applyBorder="1" applyAlignment="1">
      <alignment horizontal="center" vertical="top"/>
    </xf>
    <xf numFmtId="0" fontId="46" fillId="24" borderId="10" xfId="30" applyFont="1" applyFill="1" applyBorder="1" applyAlignment="1">
      <alignment horizontal="center" vertical="top"/>
    </xf>
    <xf numFmtId="0" fontId="51" fillId="0" borderId="0" xfId="31" applyFont="1" applyAlignment="1">
      <alignment vertical="top"/>
    </xf>
    <xf numFmtId="0" fontId="48" fillId="28" borderId="10" xfId="31" applyFont="1" applyFill="1" applyBorder="1" applyAlignment="1">
      <alignment horizontal="center" vertical="top"/>
    </xf>
    <xf numFmtId="0" fontId="46" fillId="28" borderId="10" xfId="30" applyFont="1" applyFill="1" applyBorder="1" applyAlignment="1">
      <alignment horizontal="center" vertical="top"/>
    </xf>
    <xf numFmtId="0" fontId="36" fillId="32" borderId="0" xfId="30" applyFont="1" applyFill="1" applyAlignment="1">
      <alignment vertical="top"/>
    </xf>
    <xf numFmtId="0" fontId="49" fillId="28" borderId="10" xfId="0" applyFont="1" applyFill="1" applyBorder="1" applyAlignment="1">
      <alignment vertical="top"/>
    </xf>
    <xf numFmtId="0" fontId="36" fillId="0" borderId="0" xfId="30" applyFont="1" applyBorder="1" applyAlignment="1" applyProtection="1">
      <alignment vertical="top"/>
      <protection hidden="1"/>
    </xf>
    <xf numFmtId="0" fontId="36" fillId="0" borderId="26" xfId="30" applyFont="1" applyBorder="1" applyAlignment="1" applyProtection="1">
      <alignment vertical="top"/>
      <protection hidden="1"/>
    </xf>
    <xf numFmtId="0" fontId="53" fillId="0" borderId="0" xfId="20" applyFont="1" applyFill="1" applyBorder="1" applyAlignment="1" applyProtection="1">
      <alignment vertical="top"/>
    </xf>
    <xf numFmtId="0" fontId="54" fillId="0" borderId="0" xfId="20" applyFont="1" applyFill="1" applyBorder="1" applyAlignment="1" applyProtection="1">
      <alignment vertical="top"/>
    </xf>
    <xf numFmtId="0" fontId="49" fillId="0" borderId="0" xfId="0" applyFont="1" applyFill="1" applyBorder="1" applyAlignment="1">
      <alignment vertical="top"/>
    </xf>
    <xf numFmtId="0" fontId="51" fillId="0" borderId="0" xfId="0" applyFont="1" applyFill="1" applyBorder="1" applyAlignment="1">
      <alignment vertical="top"/>
    </xf>
    <xf numFmtId="0" fontId="55" fillId="30" borderId="10" xfId="21" applyFont="1" applyFill="1" applyBorder="1" applyAlignment="1" applyProtection="1">
      <alignment horizontal="center" vertical="top"/>
    </xf>
    <xf numFmtId="0" fontId="56" fillId="30" borderId="10" xfId="30" applyFont="1" applyFill="1" applyBorder="1" applyAlignment="1" applyProtection="1">
      <alignment horizontal="center" vertical="top"/>
      <protection hidden="1"/>
    </xf>
    <xf numFmtId="0" fontId="53" fillId="30" borderId="10" xfId="21" applyFont="1" applyFill="1" applyBorder="1" applyAlignment="1" applyProtection="1">
      <alignment vertical="top"/>
    </xf>
    <xf numFmtId="0" fontId="46" fillId="30" borderId="10" xfId="30" applyFont="1" applyFill="1" applyBorder="1" applyAlignment="1" applyProtection="1">
      <alignment vertical="top"/>
      <protection hidden="1"/>
    </xf>
    <xf numFmtId="0" fontId="53" fillId="30" borderId="10" xfId="20" applyFont="1" applyFill="1" applyBorder="1" applyAlignment="1" applyProtection="1">
      <alignment vertical="top"/>
    </xf>
    <xf numFmtId="0" fontId="49" fillId="0" borderId="0" xfId="31" applyFont="1" applyFill="1" applyBorder="1" applyAlignment="1">
      <alignment vertical="top"/>
    </xf>
    <xf numFmtId="0" fontId="33" fillId="0" borderId="0" xfId="30" applyFont="1" applyFill="1" applyBorder="1" applyAlignment="1" applyProtection="1">
      <alignment vertical="top"/>
      <protection hidden="1"/>
    </xf>
    <xf numFmtId="0" fontId="36" fillId="0" borderId="20" xfId="30" applyFont="1" applyBorder="1" applyAlignment="1" applyProtection="1">
      <alignment vertical="top"/>
      <protection hidden="1"/>
    </xf>
    <xf numFmtId="0" fontId="48" fillId="26" borderId="10" xfId="31" applyFont="1" applyFill="1" applyBorder="1" applyAlignment="1">
      <alignment horizontal="center" vertical="top"/>
    </xf>
    <xf numFmtId="0" fontId="49" fillId="26" borderId="10" xfId="0" applyFont="1" applyFill="1" applyBorder="1" applyAlignment="1">
      <alignment vertical="top"/>
    </xf>
    <xf numFmtId="0" fontId="53" fillId="26" borderId="10" xfId="20" applyFont="1" applyFill="1" applyBorder="1" applyAlignment="1" applyProtection="1">
      <alignment vertical="top"/>
    </xf>
    <xf numFmtId="0" fontId="47" fillId="0" borderId="0" xfId="0" applyFont="1" applyAlignment="1">
      <alignment vertical="top"/>
    </xf>
    <xf numFmtId="0" fontId="52" fillId="26" borderId="10" xfId="20" applyFont="1" applyFill="1" applyBorder="1" applyAlignment="1" applyProtection="1">
      <alignment vertical="top"/>
    </xf>
    <xf numFmtId="0" fontId="36" fillId="0" borderId="0" xfId="30" applyFont="1" applyAlignment="1" applyProtection="1">
      <alignment horizontal="left" vertical="top"/>
      <protection hidden="1"/>
    </xf>
    <xf numFmtId="0" fontId="48" fillId="31" borderId="10" xfId="31" applyFont="1" applyFill="1" applyBorder="1" applyAlignment="1">
      <alignment horizontal="center" vertical="top"/>
    </xf>
    <xf numFmtId="0" fontId="49" fillId="31" borderId="10" xfId="0" applyFont="1" applyFill="1" applyBorder="1" applyAlignment="1">
      <alignment vertical="top" wrapText="1"/>
    </xf>
    <xf numFmtId="0" fontId="53" fillId="0" borderId="0" xfId="31" applyFont="1" applyAlignment="1">
      <alignment vertical="top"/>
    </xf>
    <xf numFmtId="0" fontId="54" fillId="0" borderId="0" xfId="31" applyFont="1" applyAlignment="1">
      <alignment vertical="top"/>
    </xf>
    <xf numFmtId="0" fontId="49" fillId="0" borderId="0" xfId="31" applyFont="1" applyAlignment="1">
      <alignment horizontal="left" vertical="top"/>
    </xf>
    <xf numFmtId="0" fontId="49" fillId="0" borderId="0" xfId="30" applyFont="1" applyAlignment="1">
      <alignment vertical="top"/>
    </xf>
    <xf numFmtId="0" fontId="12" fillId="0" borderId="0" xfId="31" applyBorder="1" applyAlignment="1" applyProtection="1">
      <alignment vertical="top"/>
      <protection hidden="1"/>
    </xf>
    <xf numFmtId="0" fontId="30" fillId="0" borderId="0" xfId="31" applyFont="1" applyAlignment="1" applyProtection="1">
      <alignment vertical="top"/>
      <protection hidden="1"/>
    </xf>
    <xf numFmtId="0" fontId="12" fillId="28" borderId="17" xfId="31" applyFill="1" applyBorder="1" applyAlignment="1" applyProtection="1">
      <alignment vertical="top"/>
      <protection hidden="1"/>
    </xf>
    <xf numFmtId="0" fontId="12" fillId="28" borderId="10" xfId="31" applyFill="1" applyBorder="1" applyAlignment="1" applyProtection="1">
      <alignment vertical="top"/>
      <protection hidden="1"/>
    </xf>
    <xf numFmtId="0" fontId="12" fillId="28" borderId="19" xfId="31" applyFill="1" applyBorder="1" applyAlignment="1" applyProtection="1">
      <alignment vertical="top"/>
      <protection hidden="1"/>
    </xf>
    <xf numFmtId="0" fontId="12" fillId="28" borderId="13" xfId="31" applyFill="1" applyBorder="1" applyAlignment="1" applyProtection="1">
      <alignment vertical="top"/>
      <protection hidden="1"/>
    </xf>
    <xf numFmtId="0" fontId="30" fillId="26" borderId="17" xfId="31" applyFont="1" applyFill="1" applyBorder="1" applyAlignment="1" applyProtection="1">
      <alignment vertical="top"/>
      <protection hidden="1"/>
    </xf>
    <xf numFmtId="0" fontId="12" fillId="26" borderId="10" xfId="31" applyFill="1" applyBorder="1" applyAlignment="1" applyProtection="1">
      <alignment vertical="top"/>
      <protection hidden="1"/>
    </xf>
    <xf numFmtId="0" fontId="33" fillId="26" borderId="17" xfId="31" applyFont="1" applyFill="1" applyBorder="1" applyAlignment="1" applyProtection="1">
      <alignment vertical="top"/>
      <protection hidden="1"/>
    </xf>
    <xf numFmtId="0" fontId="31" fillId="26" borderId="17" xfId="31" applyFont="1" applyFill="1" applyBorder="1" applyAlignment="1" applyProtection="1">
      <alignment vertical="top"/>
      <protection hidden="1"/>
    </xf>
    <xf numFmtId="0" fontId="31" fillId="26" borderId="10" xfId="31" applyFont="1" applyFill="1" applyBorder="1" applyAlignment="1" applyProtection="1">
      <alignment vertical="top"/>
      <protection hidden="1"/>
    </xf>
    <xf numFmtId="0" fontId="12" fillId="26" borderId="11" xfId="31" applyFill="1" applyBorder="1" applyAlignment="1" applyProtection="1">
      <alignment horizontal="center" vertical="top"/>
      <protection hidden="1"/>
    </xf>
    <xf numFmtId="0" fontId="30" fillId="26" borderId="10" xfId="31" applyFont="1" applyFill="1" applyBorder="1" applyAlignment="1" applyProtection="1">
      <alignment vertical="top"/>
      <protection hidden="1"/>
    </xf>
    <xf numFmtId="165" fontId="4" fillId="0" borderId="21" xfId="0" applyNumberFormat="1" applyFont="1" applyBorder="1" applyProtection="1">
      <protection locked="0"/>
    </xf>
    <xf numFmtId="165" fontId="4" fillId="0" borderId="10" xfId="0" applyNumberFormat="1" applyFont="1" applyBorder="1" applyProtection="1">
      <protection locked="0"/>
    </xf>
    <xf numFmtId="165" fontId="4" fillId="0" borderId="20" xfId="0" applyNumberFormat="1" applyFont="1" applyBorder="1" applyProtection="1">
      <protection locked="0"/>
    </xf>
    <xf numFmtId="164" fontId="40" fillId="0" borderId="10" xfId="0" applyNumberFormat="1" applyFont="1" applyBorder="1" applyAlignment="1" applyProtection="1">
      <alignment vertical="top" wrapText="1"/>
      <protection locked="0"/>
    </xf>
    <xf numFmtId="0" fontId="46" fillId="24" borderId="10" xfId="30" applyFont="1" applyFill="1" applyBorder="1" applyAlignment="1" applyProtection="1">
      <alignment vertical="top"/>
      <protection hidden="1"/>
    </xf>
    <xf numFmtId="0" fontId="57" fillId="0" borderId="0" xfId="31" applyFont="1" applyAlignment="1">
      <alignment vertical="top"/>
    </xf>
    <xf numFmtId="0" fontId="0" fillId="0" borderId="0" xfId="0" applyProtection="1">
      <protection locked="0"/>
    </xf>
    <xf numFmtId="0" fontId="30" fillId="24" borderId="27" xfId="31" applyFont="1" applyFill="1" applyBorder="1" applyAlignment="1" applyProtection="1">
      <alignment vertical="top"/>
      <protection hidden="1"/>
    </xf>
    <xf numFmtId="0" fontId="12" fillId="24" borderId="27" xfId="31" applyFill="1" applyBorder="1" applyAlignment="1" applyProtection="1">
      <alignment vertical="top"/>
      <protection hidden="1"/>
    </xf>
    <xf numFmtId="0" fontId="30" fillId="24" borderId="28" xfId="31" applyFont="1" applyFill="1" applyBorder="1" applyAlignment="1" applyProtection="1">
      <alignment vertical="top"/>
      <protection hidden="1"/>
    </xf>
    <xf numFmtId="0" fontId="12" fillId="24" borderId="29" xfId="31" applyFill="1" applyBorder="1" applyAlignment="1" applyProtection="1">
      <alignment vertical="top"/>
      <protection hidden="1"/>
    </xf>
    <xf numFmtId="0" fontId="30" fillId="24" borderId="30" xfId="31" applyFont="1" applyFill="1" applyBorder="1" applyAlignment="1" applyProtection="1">
      <alignment vertical="top"/>
      <protection hidden="1"/>
    </xf>
    <xf numFmtId="0" fontId="30" fillId="24" borderId="17" xfId="31" applyFont="1" applyFill="1" applyBorder="1" applyAlignment="1" applyProtection="1">
      <alignment vertical="top"/>
      <protection hidden="1"/>
    </xf>
    <xf numFmtId="0" fontId="30" fillId="25" borderId="10" xfId="31" applyFont="1" applyFill="1" applyBorder="1" applyAlignment="1" applyProtection="1">
      <alignment vertical="top"/>
      <protection hidden="1"/>
    </xf>
    <xf numFmtId="0" fontId="30" fillId="25" borderId="17" xfId="31" applyFont="1" applyFill="1" applyBorder="1" applyAlignment="1" applyProtection="1">
      <alignment vertical="top"/>
      <protection hidden="1"/>
    </xf>
    <xf numFmtId="0" fontId="30" fillId="25" borderId="19" xfId="31" applyFont="1" applyFill="1" applyBorder="1" applyAlignment="1" applyProtection="1">
      <alignment vertical="top"/>
      <protection hidden="1"/>
    </xf>
    <xf numFmtId="0" fontId="31" fillId="33" borderId="17" xfId="0" applyFont="1" applyFill="1" applyBorder="1" applyAlignment="1" applyProtection="1">
      <alignment vertical="top"/>
      <protection hidden="1"/>
    </xf>
    <xf numFmtId="0" fontId="31" fillId="33" borderId="17" xfId="0" applyFont="1" applyFill="1" applyBorder="1" applyAlignment="1" applyProtection="1">
      <alignment vertical="top" wrapText="1"/>
      <protection hidden="1"/>
    </xf>
    <xf numFmtId="0" fontId="36" fillId="33" borderId="17" xfId="0" applyFont="1" applyFill="1" applyBorder="1" applyAlignment="1" applyProtection="1">
      <alignment vertical="top"/>
      <protection hidden="1"/>
    </xf>
    <xf numFmtId="0" fontId="30" fillId="27" borderId="17" xfId="31" applyFont="1" applyFill="1" applyBorder="1" applyAlignment="1" applyProtection="1">
      <alignment vertical="top"/>
      <protection hidden="1"/>
    </xf>
    <xf numFmtId="0" fontId="30" fillId="27" borderId="17" xfId="31" applyFont="1" applyFill="1" applyBorder="1" applyAlignment="1" applyProtection="1">
      <alignment vertical="top" wrapText="1"/>
      <protection hidden="1"/>
    </xf>
    <xf numFmtId="0" fontId="30" fillId="27" borderId="19" xfId="31" applyFont="1" applyFill="1" applyBorder="1" applyAlignment="1" applyProtection="1">
      <alignment vertical="top"/>
      <protection hidden="1"/>
    </xf>
    <xf numFmtId="0" fontId="30" fillId="27" borderId="10" xfId="31" applyFont="1" applyFill="1" applyBorder="1" applyAlignment="1" applyProtection="1">
      <alignment vertical="top"/>
      <protection hidden="1"/>
    </xf>
    <xf numFmtId="49" fontId="30" fillId="27" borderId="10" xfId="31" applyNumberFormat="1" applyFont="1" applyFill="1" applyBorder="1" applyAlignment="1" applyProtection="1">
      <alignment vertical="top"/>
      <protection hidden="1"/>
    </xf>
    <xf numFmtId="0" fontId="31" fillId="27" borderId="13" xfId="0" applyFont="1" applyFill="1" applyBorder="1" applyAlignment="1" applyProtection="1">
      <alignment vertical="top" wrapText="1"/>
      <protection hidden="1"/>
    </xf>
    <xf numFmtId="0" fontId="12" fillId="34" borderId="17" xfId="31" applyFill="1" applyBorder="1" applyAlignment="1" applyProtection="1">
      <alignment vertical="top"/>
      <protection hidden="1"/>
    </xf>
    <xf numFmtId="0" fontId="49" fillId="24" borderId="10" xfId="0" applyFont="1" applyFill="1" applyBorder="1" applyAlignment="1">
      <alignment vertical="top"/>
    </xf>
    <xf numFmtId="0" fontId="48" fillId="25" borderId="10" xfId="31" applyFont="1" applyFill="1" applyBorder="1" applyAlignment="1">
      <alignment horizontal="center" vertical="top"/>
    </xf>
    <xf numFmtId="0" fontId="46" fillId="25" borderId="10" xfId="30" applyFont="1" applyFill="1" applyBorder="1" applyAlignment="1" applyProtection="1">
      <alignment horizontal="center" vertical="top"/>
      <protection hidden="1"/>
    </xf>
    <xf numFmtId="0" fontId="49" fillId="25" borderId="10" xfId="0" applyFont="1" applyFill="1" applyBorder="1" applyAlignment="1">
      <alignment vertical="top"/>
    </xf>
    <xf numFmtId="0" fontId="33" fillId="25" borderId="10" xfId="0" applyFont="1" applyFill="1" applyBorder="1" applyAlignment="1" applyProtection="1">
      <alignment vertical="top" wrapText="1"/>
      <protection hidden="1"/>
    </xf>
    <xf numFmtId="0" fontId="48" fillId="33" borderId="10" xfId="31" applyFont="1" applyFill="1" applyBorder="1" applyAlignment="1">
      <alignment horizontal="center" vertical="top"/>
    </xf>
    <xf numFmtId="0" fontId="46" fillId="33" borderId="10" xfId="30" applyFont="1" applyFill="1" applyBorder="1" applyAlignment="1">
      <alignment horizontal="center" vertical="top"/>
    </xf>
    <xf numFmtId="0" fontId="49" fillId="33" borderId="10" xfId="0" applyFont="1" applyFill="1" applyBorder="1" applyAlignment="1">
      <alignment vertical="top"/>
    </xf>
    <xf numFmtId="0" fontId="33" fillId="33" borderId="10" xfId="0" applyFont="1" applyFill="1" applyBorder="1" applyAlignment="1" applyProtection="1">
      <alignment vertical="top" wrapText="1"/>
      <protection hidden="1"/>
    </xf>
    <xf numFmtId="0" fontId="53" fillId="33" borderId="10" xfId="20" applyFont="1" applyFill="1" applyBorder="1" applyAlignment="1" applyProtection="1">
      <alignment vertical="top"/>
    </xf>
    <xf numFmtId="0" fontId="48" fillId="27" borderId="10" xfId="31" applyFont="1" applyFill="1" applyBorder="1" applyAlignment="1">
      <alignment horizontal="center" vertical="top"/>
    </xf>
    <xf numFmtId="0" fontId="46" fillId="27" borderId="10" xfId="30" applyFont="1" applyFill="1" applyBorder="1" applyAlignment="1">
      <alignment horizontal="center" vertical="top"/>
    </xf>
    <xf numFmtId="0" fontId="49" fillId="27" borderId="10" xfId="0" applyFont="1" applyFill="1" applyBorder="1" applyAlignment="1">
      <alignment vertical="top"/>
    </xf>
    <xf numFmtId="0" fontId="46" fillId="27" borderId="10" xfId="30" applyFont="1" applyFill="1" applyBorder="1" applyAlignment="1" applyProtection="1">
      <alignment vertical="top"/>
      <protection hidden="1"/>
    </xf>
    <xf numFmtId="0" fontId="46" fillId="27" borderId="10" xfId="0" applyFont="1" applyFill="1" applyBorder="1" applyAlignment="1" applyProtection="1">
      <alignment vertical="top" wrapText="1"/>
      <protection hidden="1"/>
    </xf>
    <xf numFmtId="0" fontId="55" fillId="34" borderId="10" xfId="31" applyFont="1" applyFill="1" applyBorder="1" applyAlignment="1">
      <alignment horizontal="center" vertical="top"/>
    </xf>
    <xf numFmtId="0" fontId="33" fillId="34" borderId="10" xfId="0" applyFont="1" applyFill="1" applyBorder="1" applyAlignment="1" applyProtection="1">
      <alignment horizontal="center" vertical="top" wrapText="1"/>
      <protection hidden="1"/>
    </xf>
    <xf numFmtId="0" fontId="53" fillId="34" borderId="10" xfId="20" applyFont="1" applyFill="1" applyBorder="1" applyAlignment="1" applyProtection="1">
      <alignment horizontal="left" vertical="top" wrapText="1"/>
    </xf>
    <xf numFmtId="0" fontId="33" fillId="34" borderId="10" xfId="0" applyFont="1" applyFill="1" applyBorder="1" applyAlignment="1" applyProtection="1">
      <alignment vertical="top" wrapText="1"/>
      <protection hidden="1"/>
    </xf>
    <xf numFmtId="0" fontId="12" fillId="31" borderId="17" xfId="31" applyFill="1" applyBorder="1" applyAlignment="1" applyProtection="1">
      <alignment vertical="top"/>
      <protection hidden="1"/>
    </xf>
    <xf numFmtId="164" fontId="31" fillId="31" borderId="11" xfId="31" applyNumberFormat="1" applyFont="1" applyFill="1" applyBorder="1" applyAlignment="1" applyProtection="1">
      <alignment vertical="top"/>
      <protection hidden="1"/>
    </xf>
    <xf numFmtId="10" fontId="35" fillId="31" borderId="11" xfId="31" applyNumberFormat="1" applyFont="1" applyFill="1" applyBorder="1" applyAlignment="1" applyProtection="1">
      <alignment vertical="top"/>
      <protection hidden="1"/>
    </xf>
    <xf numFmtId="9" fontId="35" fillId="31" borderId="11" xfId="34" applyFont="1" applyFill="1" applyBorder="1" applyAlignment="1" applyProtection="1">
      <alignment vertical="top"/>
      <protection hidden="1"/>
    </xf>
    <xf numFmtId="10" fontId="12" fillId="31" borderId="11" xfId="31" applyNumberFormat="1" applyFill="1" applyBorder="1" applyAlignment="1" applyProtection="1">
      <alignment vertical="top"/>
      <protection hidden="1"/>
    </xf>
    <xf numFmtId="0" fontId="12" fillId="31" borderId="19" xfId="31" applyFill="1" applyBorder="1" applyAlignment="1" applyProtection="1">
      <alignment vertical="top"/>
      <protection hidden="1"/>
    </xf>
    <xf numFmtId="2" fontId="36" fillId="0" borderId="0" xfId="30" applyNumberFormat="1" applyFont="1" applyAlignment="1">
      <alignment vertical="top"/>
    </xf>
    <xf numFmtId="0" fontId="12" fillId="0" borderId="22" xfId="31" applyFont="1" applyFill="1" applyBorder="1" applyAlignment="1" applyProtection="1">
      <alignment vertical="top"/>
      <protection locked="0"/>
    </xf>
    <xf numFmtId="0" fontId="12" fillId="0" borderId="10" xfId="31" applyFont="1" applyBorder="1" applyAlignment="1" applyProtection="1">
      <alignment vertical="top"/>
      <protection locked="0"/>
    </xf>
    <xf numFmtId="0" fontId="12" fillId="0" borderId="11" xfId="31" applyFont="1" applyBorder="1" applyAlignment="1" applyProtection="1">
      <alignment vertical="top"/>
      <protection locked="0"/>
    </xf>
    <xf numFmtId="0" fontId="12" fillId="0" borderId="10" xfId="31" applyFont="1" applyBorder="1" applyAlignment="1" applyProtection="1">
      <alignment horizontal="left" vertical="top"/>
      <protection locked="0"/>
    </xf>
    <xf numFmtId="49" fontId="12" fillId="0" borderId="10" xfId="31" applyNumberFormat="1" applyFont="1" applyBorder="1" applyAlignment="1" applyProtection="1">
      <alignment vertical="top"/>
      <protection locked="0"/>
    </xf>
    <xf numFmtId="0" fontId="12" fillId="0" borderId="13" xfId="31" applyFont="1" applyBorder="1" applyAlignment="1" applyProtection="1">
      <alignment horizontal="center" vertical="top"/>
      <protection locked="0"/>
    </xf>
    <xf numFmtId="0" fontId="12" fillId="0" borderId="11" xfId="31" applyFont="1" applyBorder="1" applyAlignment="1" applyProtection="1">
      <alignment horizontal="center" vertical="top"/>
      <protection locked="0"/>
    </xf>
    <xf numFmtId="0" fontId="4" fillId="26" borderId="20" xfId="0" applyFont="1" applyFill="1" applyBorder="1" applyAlignment="1">
      <alignment wrapText="1"/>
    </xf>
    <xf numFmtId="164" fontId="4" fillId="26" borderId="10" xfId="0" applyNumberFormat="1" applyFont="1" applyFill="1" applyBorder="1" applyAlignment="1">
      <alignment vertical="top"/>
    </xf>
    <xf numFmtId="49" fontId="3" fillId="24" borderId="10" xfId="0" applyNumberFormat="1" applyFont="1" applyFill="1" applyBorder="1" applyAlignment="1">
      <alignment horizontal="center" vertical="center"/>
    </xf>
    <xf numFmtId="165" fontId="4" fillId="25" borderId="10" xfId="0" applyNumberFormat="1" applyFont="1" applyFill="1" applyBorder="1"/>
    <xf numFmtId="164" fontId="4" fillId="0" borderId="10" xfId="0" applyNumberFormat="1" applyFont="1" applyBorder="1" applyAlignment="1" applyProtection="1">
      <alignment vertical="top" wrapText="1"/>
      <protection locked="0"/>
    </xf>
    <xf numFmtId="165" fontId="4" fillId="0" borderId="10" xfId="0" applyNumberFormat="1" applyFont="1" applyBorder="1" applyAlignment="1" applyProtection="1"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41" fillId="24" borderId="10" xfId="32" applyFont="1" applyFill="1" applyBorder="1" applyAlignment="1">
      <alignment wrapText="1"/>
    </xf>
    <xf numFmtId="164" fontId="45" fillId="27" borderId="10" xfId="0" applyNumberFormat="1" applyFont="1" applyFill="1" applyBorder="1" applyAlignment="1">
      <alignment vertical="top" wrapText="1"/>
    </xf>
    <xf numFmtId="49" fontId="3" fillId="24" borderId="17" xfId="0" applyNumberFormat="1" applyFont="1" applyFill="1" applyBorder="1" applyAlignment="1">
      <alignment horizontal="center" vertical="center"/>
    </xf>
    <xf numFmtId="49" fontId="3" fillId="25" borderId="17" xfId="0" applyNumberFormat="1" applyFont="1" applyFill="1" applyBorder="1" applyAlignment="1">
      <alignment horizontal="center" vertical="center"/>
    </xf>
    <xf numFmtId="165" fontId="4" fillId="25" borderId="11" xfId="0" applyNumberFormat="1" applyFont="1" applyFill="1" applyBorder="1"/>
    <xf numFmtId="49" fontId="3" fillId="25" borderId="17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/>
    </xf>
    <xf numFmtId="49" fontId="4" fillId="27" borderId="17" xfId="0" applyNumberFormat="1" applyFont="1" applyFill="1" applyBorder="1" applyAlignment="1">
      <alignment horizontal="center" vertical="center"/>
    </xf>
    <xf numFmtId="165" fontId="7" fillId="27" borderId="11" xfId="0" applyNumberFormat="1" applyFont="1" applyFill="1" applyBorder="1" applyAlignment="1">
      <alignment vertical="top"/>
    </xf>
    <xf numFmtId="0" fontId="44" fillId="26" borderId="13" xfId="0" applyFont="1" applyFill="1" applyBorder="1" applyAlignment="1">
      <alignment wrapText="1"/>
    </xf>
    <xf numFmtId="170" fontId="4" fillId="26" borderId="13" xfId="34" applyNumberFormat="1" applyFont="1" applyFill="1" applyBorder="1"/>
    <xf numFmtId="170" fontId="4" fillId="26" borderId="12" xfId="34" applyNumberFormat="1" applyFont="1" applyFill="1" applyBorder="1"/>
    <xf numFmtId="0" fontId="6" fillId="26" borderId="31" xfId="0" applyFont="1" applyFill="1" applyBorder="1" applyAlignment="1">
      <alignment horizontal="center" vertical="center" wrapText="1"/>
    </xf>
    <xf numFmtId="0" fontId="6" fillId="26" borderId="32" xfId="0" applyFont="1" applyFill="1" applyBorder="1" applyAlignment="1">
      <alignment horizontal="center" vertical="center" wrapText="1"/>
    </xf>
    <xf numFmtId="0" fontId="6" fillId="26" borderId="33" xfId="0" applyFont="1" applyFill="1" applyBorder="1" applyAlignment="1">
      <alignment horizontal="center" vertical="center" wrapText="1"/>
    </xf>
    <xf numFmtId="0" fontId="3" fillId="24" borderId="15" xfId="0" applyFont="1" applyFill="1" applyBorder="1" applyAlignment="1">
      <alignment vertical="top" wrapText="1"/>
    </xf>
    <xf numFmtId="165" fontId="4" fillId="24" borderId="21" xfId="0" applyNumberFormat="1" applyFont="1" applyFill="1" applyBorder="1"/>
    <xf numFmtId="164" fontId="3" fillId="24" borderId="15" xfId="0" applyNumberFormat="1" applyFont="1" applyFill="1" applyBorder="1" applyAlignment="1">
      <alignment vertical="top" wrapText="1"/>
    </xf>
    <xf numFmtId="164" fontId="40" fillId="0" borderId="21" xfId="0" applyNumberFormat="1" applyFont="1" applyBorder="1" applyAlignment="1" applyProtection="1">
      <alignment vertical="top" wrapText="1"/>
      <protection locked="0"/>
    </xf>
    <xf numFmtId="49" fontId="4" fillId="33" borderId="16" xfId="0" applyNumberFormat="1" applyFont="1" applyFill="1" applyBorder="1" applyAlignment="1">
      <alignment horizontal="center" vertical="center"/>
    </xf>
    <xf numFmtId="164" fontId="43" fillId="33" borderId="21" xfId="0" applyNumberFormat="1" applyFont="1" applyFill="1" applyBorder="1" applyAlignment="1">
      <alignment vertical="top" wrapText="1"/>
    </xf>
    <xf numFmtId="165" fontId="3" fillId="33" borderId="21" xfId="0" applyNumberFormat="1" applyFont="1" applyFill="1" applyBorder="1" applyAlignment="1">
      <alignment vertical="top"/>
    </xf>
    <xf numFmtId="165" fontId="3" fillId="33" borderId="23" xfId="0" applyNumberFormat="1" applyFont="1" applyFill="1" applyBorder="1" applyAlignment="1">
      <alignment vertical="top"/>
    </xf>
    <xf numFmtId="0" fontId="44" fillId="26" borderId="20" xfId="0" applyFont="1" applyFill="1" applyBorder="1" applyAlignment="1">
      <alignment wrapText="1"/>
    </xf>
    <xf numFmtId="170" fontId="4" fillId="26" borderId="20" xfId="34" applyNumberFormat="1" applyFont="1" applyFill="1" applyBorder="1"/>
    <xf numFmtId="165" fontId="4" fillId="24" borderId="20" xfId="0" applyNumberFormat="1" applyFont="1" applyFill="1" applyBorder="1"/>
    <xf numFmtId="165" fontId="4" fillId="24" borderId="24" xfId="0" applyNumberFormat="1" applyFont="1" applyFill="1" applyBorder="1"/>
    <xf numFmtId="0" fontId="41" fillId="24" borderId="15" xfId="32" applyFont="1" applyFill="1" applyBorder="1" applyAlignment="1">
      <alignment wrapText="1"/>
    </xf>
    <xf numFmtId="165" fontId="3" fillId="0" borderId="15" xfId="0" applyNumberFormat="1" applyFont="1" applyFill="1" applyBorder="1" applyAlignment="1" applyProtection="1">
      <alignment vertical="top"/>
      <protection locked="0"/>
    </xf>
    <xf numFmtId="165" fontId="3" fillId="26" borderId="25" xfId="0" applyNumberFormat="1" applyFont="1" applyFill="1" applyBorder="1" applyAlignment="1">
      <alignment vertical="top"/>
    </xf>
    <xf numFmtId="49" fontId="47" fillId="0" borderId="0" xfId="0" applyNumberFormat="1" applyFont="1" applyAlignment="1">
      <alignment horizontal="center"/>
    </xf>
    <xf numFmtId="0" fontId="0" fillId="0" borderId="0" xfId="0" applyAlignment="1"/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top"/>
      <protection hidden="1"/>
    </xf>
    <xf numFmtId="0" fontId="58" fillId="0" borderId="0" xfId="0" applyFont="1" applyBorder="1" applyAlignment="1">
      <alignment vertical="top" wrapText="1"/>
    </xf>
    <xf numFmtId="0" fontId="58" fillId="0" borderId="0" xfId="0" applyFont="1" applyBorder="1" applyAlignment="1">
      <alignment vertical="top"/>
    </xf>
    <xf numFmtId="0" fontId="61" fillId="0" borderId="10" xfId="0" applyFont="1" applyBorder="1" applyAlignment="1">
      <alignment wrapText="1"/>
    </xf>
    <xf numFmtId="0" fontId="61" fillId="0" borderId="1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62" fillId="0" borderId="0" xfId="31" applyFont="1" applyAlignment="1" applyProtection="1">
      <alignment vertical="top"/>
    </xf>
    <xf numFmtId="0" fontId="63" fillId="0" borderId="0" xfId="0" applyFont="1" applyAlignment="1" applyProtection="1">
      <alignment vertical="top" wrapText="1"/>
    </xf>
    <xf numFmtId="0" fontId="63" fillId="0" borderId="0" xfId="0" applyFont="1" applyAlignment="1">
      <alignment vertical="top"/>
    </xf>
    <xf numFmtId="0" fontId="33" fillId="35" borderId="10" xfId="31" applyFont="1" applyFill="1" applyBorder="1" applyAlignment="1" applyProtection="1">
      <alignment vertical="top"/>
      <protection hidden="1"/>
    </xf>
    <xf numFmtId="0" fontId="33" fillId="35" borderId="29" xfId="31" applyFont="1" applyFill="1" applyBorder="1" applyAlignment="1" applyProtection="1">
      <alignment vertical="top"/>
      <protection hidden="1"/>
    </xf>
    <xf numFmtId="0" fontId="33" fillId="35" borderId="34" xfId="31" applyFont="1" applyFill="1" applyBorder="1" applyAlignment="1" applyProtection="1">
      <alignment vertical="top"/>
      <protection hidden="1"/>
    </xf>
    <xf numFmtId="0" fontId="46" fillId="35" borderId="10" xfId="31" applyFont="1" applyFill="1" applyBorder="1" applyAlignment="1" applyProtection="1">
      <alignment vertical="top"/>
      <protection hidden="1"/>
    </xf>
    <xf numFmtId="0" fontId="0" fillId="0" borderId="10" xfId="0" applyBorder="1" applyAlignment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0" fontId="61" fillId="0" borderId="10" xfId="0" applyFont="1" applyBorder="1" applyAlignment="1" applyProtection="1">
      <alignment wrapText="1"/>
      <protection locked="0"/>
    </xf>
    <xf numFmtId="0" fontId="61" fillId="0" borderId="10" xfId="0" applyFont="1" applyBorder="1" applyAlignment="1" applyProtection="1">
      <protection locked="0"/>
    </xf>
    <xf numFmtId="0" fontId="44" fillId="0" borderId="10" xfId="0" applyFont="1" applyBorder="1" applyAlignment="1" applyProtection="1">
      <protection locked="0"/>
    </xf>
    <xf numFmtId="0" fontId="33" fillId="0" borderId="10" xfId="31" applyFont="1" applyFill="1" applyBorder="1" applyAlignment="1" applyProtection="1">
      <alignment vertical="top"/>
      <protection hidden="1"/>
    </xf>
    <xf numFmtId="0" fontId="46" fillId="0" borderId="10" xfId="31" applyFont="1" applyFill="1" applyBorder="1" applyAlignment="1" applyProtection="1">
      <alignment vertical="top"/>
      <protection hidden="1"/>
    </xf>
    <xf numFmtId="1" fontId="12" fillId="0" borderId="12" xfId="31" applyNumberFormat="1" applyBorder="1" applyAlignment="1" applyProtection="1">
      <alignment vertical="top"/>
      <protection locked="0"/>
    </xf>
    <xf numFmtId="1" fontId="36" fillId="0" borderId="0" xfId="30" applyNumberFormat="1" applyFont="1" applyAlignment="1">
      <alignment vertical="top"/>
    </xf>
    <xf numFmtId="0" fontId="49" fillId="0" borderId="0" xfId="31" applyFont="1" applyAlignment="1" applyProtection="1">
      <alignment vertical="top"/>
      <protection locked="0"/>
    </xf>
    <xf numFmtId="0" fontId="0" fillId="0" borderId="10" xfId="0" applyNumberFormat="1" applyBorder="1" applyAlignment="1" applyProtection="1">
      <alignment wrapText="1"/>
      <protection hidden="1"/>
    </xf>
    <xf numFmtId="14" fontId="44" fillId="0" borderId="10" xfId="0" applyNumberFormat="1" applyFont="1" applyBorder="1" applyAlignment="1" applyProtection="1">
      <protection locked="0"/>
    </xf>
    <xf numFmtId="0" fontId="30" fillId="27" borderId="10" xfId="31" applyFont="1" applyFill="1" applyBorder="1" applyAlignment="1" applyProtection="1">
      <alignment vertical="top" wrapText="1"/>
      <protection hidden="1"/>
    </xf>
    <xf numFmtId="0" fontId="8" fillId="0" borderId="0" xfId="20" applyAlignment="1" applyProtection="1"/>
    <xf numFmtId="0" fontId="64" fillId="0" borderId="0" xfId="0" applyFont="1" applyAlignment="1" applyProtection="1">
      <alignment vertical="top"/>
      <protection locked="0"/>
    </xf>
    <xf numFmtId="0" fontId="0" fillId="0" borderId="0" xfId="0" applyAlignment="1">
      <alignment vertical="top"/>
    </xf>
    <xf numFmtId="0" fontId="44" fillId="0" borderId="0" xfId="0" applyFont="1" applyAlignment="1">
      <alignment vertical="top"/>
    </xf>
    <xf numFmtId="0" fontId="64" fillId="0" borderId="0" xfId="0" applyFont="1" applyAlignment="1">
      <alignment vertical="top"/>
    </xf>
    <xf numFmtId="0" fontId="65" fillId="0" borderId="0" xfId="0" applyFont="1" applyAlignment="1">
      <alignment vertical="top"/>
    </xf>
    <xf numFmtId="0" fontId="64" fillId="0" borderId="10" xfId="0" applyFont="1" applyBorder="1" applyAlignment="1">
      <alignment horizontal="left" vertical="top"/>
    </xf>
    <xf numFmtId="0" fontId="64" fillId="0" borderId="10" xfId="0" applyFont="1" applyBorder="1" applyAlignment="1">
      <alignment vertical="top"/>
    </xf>
    <xf numFmtId="0" fontId="64" fillId="0" borderId="10" xfId="0" applyNumberFormat="1" applyFont="1" applyBorder="1" applyAlignment="1">
      <alignment vertical="top"/>
    </xf>
    <xf numFmtId="0" fontId="64" fillId="0" borderId="10" xfId="0" applyFont="1" applyBorder="1" applyAlignment="1">
      <alignment vertical="top" wrapText="1"/>
    </xf>
    <xf numFmtId="0" fontId="66" fillId="0" borderId="0" xfId="0" applyFont="1" applyAlignment="1">
      <alignment horizontal="center" vertical="top"/>
    </xf>
    <xf numFmtId="0" fontId="64" fillId="0" borderId="0" xfId="0" applyFont="1" applyAlignment="1">
      <alignment horizontal="left" vertical="top" wrapText="1"/>
    </xf>
    <xf numFmtId="14" fontId="36" fillId="0" borderId="0" xfId="31" applyNumberFormat="1" applyFont="1" applyAlignment="1">
      <alignment vertical="top"/>
    </xf>
    <xf numFmtId="0" fontId="69" fillId="37" borderId="0" xfId="31" applyFont="1" applyFill="1" applyBorder="1" applyProtection="1">
      <protection locked="0" hidden="1"/>
    </xf>
    <xf numFmtId="0" fontId="70" fillId="37" borderId="0" xfId="31" applyFont="1" applyFill="1" applyBorder="1" applyProtection="1">
      <protection locked="0" hidden="1"/>
    </xf>
    <xf numFmtId="0" fontId="71" fillId="0" borderId="0" xfId="0" quotePrefix="1" applyFont="1" applyProtection="1">
      <protection locked="0"/>
    </xf>
    <xf numFmtId="0" fontId="71" fillId="0" borderId="0" xfId="0" applyFont="1" applyProtection="1">
      <protection locked="0"/>
    </xf>
    <xf numFmtId="49" fontId="70" fillId="37" borderId="0" xfId="31" applyNumberFormat="1" applyFont="1" applyFill="1" applyBorder="1" applyProtection="1">
      <protection locked="0" hidden="1"/>
    </xf>
    <xf numFmtId="49" fontId="69" fillId="37" borderId="0" xfId="31" applyNumberFormat="1" applyFont="1" applyFill="1" applyBorder="1" applyProtection="1">
      <protection locked="0" hidden="1"/>
    </xf>
    <xf numFmtId="49" fontId="69" fillId="37" borderId="0" xfId="31" applyNumberFormat="1" applyFont="1" applyFill="1" applyBorder="1" applyAlignment="1" applyProtection="1">
      <alignment horizontal="center" vertical="top" wrapText="1"/>
      <protection locked="0" hidden="1"/>
    </xf>
    <xf numFmtId="0" fontId="69" fillId="37" borderId="0" xfId="31" applyFont="1" applyFill="1" applyBorder="1" applyAlignment="1" applyProtection="1">
      <alignment horizontal="center" vertical="top" wrapText="1"/>
      <protection locked="0" hidden="1"/>
    </xf>
    <xf numFmtId="0" fontId="72" fillId="0" borderId="0" xfId="0" applyFont="1" applyBorder="1" applyAlignment="1" applyProtection="1">
      <alignment vertical="center" wrapText="1"/>
      <protection locked="0"/>
    </xf>
    <xf numFmtId="164" fontId="70" fillId="37" borderId="0" xfId="31" applyNumberFormat="1" applyFont="1" applyFill="1" applyBorder="1" applyAlignment="1" applyProtection="1">
      <alignment vertical="top" wrapText="1"/>
      <protection locked="0" hidden="1"/>
    </xf>
    <xf numFmtId="0" fontId="70" fillId="37" borderId="0" xfId="31" applyFont="1" applyFill="1" applyBorder="1" applyAlignment="1" applyProtection="1">
      <alignment horizontal="center"/>
      <protection locked="0" hidden="1"/>
    </xf>
    <xf numFmtId="0" fontId="70" fillId="37" borderId="0" xfId="31" applyFont="1" applyFill="1" applyBorder="1" applyAlignment="1" applyProtection="1">
      <protection locked="0" hidden="1"/>
    </xf>
    <xf numFmtId="0" fontId="70" fillId="37" borderId="0" xfId="31" applyFont="1" applyFill="1" applyBorder="1" applyAlignment="1" applyProtection="1">
      <alignment vertical="top" wrapText="1"/>
      <protection locked="0" hidden="1"/>
    </xf>
    <xf numFmtId="0" fontId="64" fillId="0" borderId="0" xfId="0" applyFont="1" applyAlignment="1" applyProtection="1">
      <alignment horizontal="center" vertical="top"/>
    </xf>
    <xf numFmtId="164" fontId="12" fillId="0" borderId="10" xfId="31" applyNumberFormat="1" applyFill="1" applyBorder="1" applyAlignment="1" applyProtection="1">
      <alignment vertical="top"/>
      <protection locked="0"/>
    </xf>
    <xf numFmtId="164" fontId="12" fillId="0" borderId="11" xfId="31" applyNumberFormat="1" applyFill="1" applyBorder="1" applyAlignment="1" applyProtection="1">
      <alignment vertical="top"/>
      <protection locked="0"/>
    </xf>
    <xf numFmtId="0" fontId="33" fillId="35" borderId="17" xfId="31" applyFont="1" applyFill="1" applyBorder="1" applyAlignment="1" applyProtection="1">
      <alignment vertical="top"/>
      <protection hidden="1"/>
    </xf>
    <xf numFmtId="0" fontId="33" fillId="35" borderId="10" xfId="31" applyFont="1" applyFill="1" applyBorder="1" applyAlignment="1" applyProtection="1">
      <alignment vertical="top"/>
      <protection hidden="1"/>
    </xf>
    <xf numFmtId="0" fontId="33" fillId="35" borderId="49" xfId="31" applyFont="1" applyFill="1" applyBorder="1" applyAlignment="1" applyProtection="1">
      <alignment horizontal="left" vertical="top"/>
      <protection hidden="1"/>
    </xf>
    <xf numFmtId="0" fontId="33" fillId="35" borderId="50" xfId="31" applyFont="1" applyFill="1" applyBorder="1" applyAlignment="1" applyProtection="1">
      <alignment horizontal="left" vertical="top"/>
      <protection hidden="1"/>
    </xf>
    <xf numFmtId="0" fontId="33" fillId="35" borderId="34" xfId="31" applyFont="1" applyFill="1" applyBorder="1" applyAlignment="1" applyProtection="1">
      <alignment horizontal="left" vertical="top"/>
      <protection hidden="1"/>
    </xf>
    <xf numFmtId="164" fontId="12" fillId="0" borderId="56" xfId="31" applyNumberFormat="1" applyFill="1" applyBorder="1" applyAlignment="1" applyProtection="1">
      <alignment horizontal="left" vertical="top"/>
      <protection locked="0"/>
    </xf>
    <xf numFmtId="164" fontId="12" fillId="0" borderId="57" xfId="31" applyNumberFormat="1" applyFill="1" applyBorder="1" applyAlignment="1" applyProtection="1">
      <alignment horizontal="left" vertical="top"/>
      <protection locked="0"/>
    </xf>
    <xf numFmtId="0" fontId="33" fillId="35" borderId="37" xfId="31" applyFont="1" applyFill="1" applyBorder="1" applyAlignment="1" applyProtection="1">
      <alignment vertical="top" wrapText="1"/>
      <protection hidden="1"/>
    </xf>
    <xf numFmtId="0" fontId="33" fillId="35" borderId="28" xfId="31" applyFont="1" applyFill="1" applyBorder="1" applyAlignment="1" applyProtection="1">
      <alignment vertical="top" wrapText="1"/>
      <protection hidden="1"/>
    </xf>
    <xf numFmtId="0" fontId="33" fillId="35" borderId="29" xfId="31" applyFont="1" applyFill="1" applyBorder="1" applyAlignment="1" applyProtection="1">
      <alignment vertical="top" wrapText="1"/>
      <protection hidden="1"/>
    </xf>
    <xf numFmtId="0" fontId="30" fillId="35" borderId="55" xfId="31" applyFont="1" applyFill="1" applyBorder="1" applyAlignment="1" applyProtection="1">
      <alignment horizontal="center" vertical="top"/>
      <protection hidden="1"/>
    </xf>
    <xf numFmtId="0" fontId="30" fillId="35" borderId="53" xfId="31" applyFont="1" applyFill="1" applyBorder="1" applyAlignment="1" applyProtection="1">
      <alignment horizontal="center" vertical="top"/>
      <protection hidden="1"/>
    </xf>
    <xf numFmtId="0" fontId="30" fillId="35" borderId="54" xfId="31" applyFont="1" applyFill="1" applyBorder="1" applyAlignment="1" applyProtection="1">
      <alignment horizontal="center" vertical="top"/>
      <protection hidden="1"/>
    </xf>
    <xf numFmtId="49" fontId="12" fillId="0" borderId="10" xfId="31" applyNumberFormat="1" applyFont="1" applyBorder="1" applyAlignment="1" applyProtection="1">
      <alignment horizontal="left" vertical="top"/>
      <protection locked="0"/>
    </xf>
    <xf numFmtId="49" fontId="12" fillId="0" borderId="11" xfId="31" applyNumberFormat="1" applyBorder="1" applyAlignment="1" applyProtection="1">
      <alignment horizontal="left" vertical="top"/>
      <protection locked="0"/>
    </xf>
    <xf numFmtId="0" fontId="30" fillId="33" borderId="38" xfId="31" applyFont="1" applyFill="1" applyBorder="1" applyAlignment="1" applyProtection="1">
      <alignment horizontal="center" vertical="top"/>
      <protection hidden="1"/>
    </xf>
    <xf numFmtId="0" fontId="30" fillId="33" borderId="39" xfId="31" applyFont="1" applyFill="1" applyBorder="1" applyAlignment="1" applyProtection="1">
      <alignment horizontal="center" vertical="top"/>
      <protection hidden="1"/>
    </xf>
    <xf numFmtId="0" fontId="30" fillId="33" borderId="40" xfId="31" applyFont="1" applyFill="1" applyBorder="1" applyAlignment="1" applyProtection="1">
      <alignment horizontal="center" vertical="top"/>
      <protection hidden="1"/>
    </xf>
    <xf numFmtId="0" fontId="12" fillId="0" borderId="0" xfId="31" applyAlignment="1" applyProtection="1">
      <alignment horizontal="right" vertical="top"/>
      <protection locked="0"/>
    </xf>
    <xf numFmtId="0" fontId="31" fillId="33" borderId="27" xfId="0" applyFont="1" applyFill="1" applyBorder="1" applyAlignment="1" applyProtection="1">
      <alignment horizontal="center" vertical="top"/>
      <protection hidden="1"/>
    </xf>
    <xf numFmtId="0" fontId="31" fillId="33" borderId="28" xfId="0" applyFont="1" applyFill="1" applyBorder="1" applyAlignment="1" applyProtection="1">
      <alignment horizontal="center" vertical="top"/>
      <protection hidden="1"/>
    </xf>
    <xf numFmtId="0" fontId="31" fillId="33" borderId="22" xfId="0" applyFont="1" applyFill="1" applyBorder="1" applyAlignment="1" applyProtection="1">
      <alignment horizontal="center" vertical="top"/>
      <protection hidden="1"/>
    </xf>
    <xf numFmtId="0" fontId="30" fillId="26" borderId="37" xfId="31" applyFont="1" applyFill="1" applyBorder="1" applyAlignment="1" applyProtection="1">
      <alignment horizontal="left" vertical="top"/>
      <protection hidden="1"/>
    </xf>
    <xf numFmtId="0" fontId="30" fillId="26" borderId="28" xfId="31" applyFont="1" applyFill="1" applyBorder="1" applyAlignment="1" applyProtection="1">
      <alignment horizontal="left" vertical="top"/>
      <protection hidden="1"/>
    </xf>
    <xf numFmtId="0" fontId="30" fillId="26" borderId="29" xfId="31" applyFont="1" applyFill="1" applyBorder="1" applyAlignment="1" applyProtection="1">
      <alignment horizontal="left" vertical="top"/>
      <protection hidden="1"/>
    </xf>
    <xf numFmtId="0" fontId="30" fillId="26" borderId="22" xfId="31" applyFont="1" applyFill="1" applyBorder="1" applyAlignment="1" applyProtection="1">
      <alignment horizontal="left" vertical="top"/>
      <protection hidden="1"/>
    </xf>
    <xf numFmtId="0" fontId="12" fillId="0" borderId="17" xfId="31" applyBorder="1" applyAlignment="1" applyProtection="1">
      <alignment vertical="top"/>
      <protection locked="0"/>
    </xf>
    <xf numFmtId="0" fontId="12" fillId="0" borderId="10" xfId="31" applyBorder="1" applyAlignment="1" applyProtection="1">
      <alignment vertical="top"/>
      <protection locked="0"/>
    </xf>
    <xf numFmtId="0" fontId="30" fillId="33" borderId="44" xfId="31" applyFont="1" applyFill="1" applyBorder="1" applyAlignment="1" applyProtection="1">
      <alignment vertical="top"/>
      <protection hidden="1"/>
    </xf>
    <xf numFmtId="0" fontId="12" fillId="33" borderId="0" xfId="31" applyFill="1" applyAlignment="1" applyProtection="1">
      <alignment vertical="top"/>
      <protection hidden="1"/>
    </xf>
    <xf numFmtId="0" fontId="12" fillId="33" borderId="45" xfId="31" applyFill="1" applyBorder="1" applyAlignment="1" applyProtection="1">
      <alignment vertical="top"/>
      <protection hidden="1"/>
    </xf>
    <xf numFmtId="0" fontId="12" fillId="0" borderId="10" xfId="31" applyFont="1" applyBorder="1" applyAlignment="1" applyProtection="1">
      <alignment vertical="top"/>
      <protection locked="0"/>
    </xf>
    <xf numFmtId="0" fontId="12" fillId="0" borderId="11" xfId="31" applyBorder="1" applyAlignment="1" applyProtection="1">
      <alignment vertical="top"/>
      <protection locked="0"/>
    </xf>
    <xf numFmtId="0" fontId="12" fillId="0" borderId="27" xfId="31" applyFont="1" applyBorder="1" applyAlignment="1" applyProtection="1">
      <alignment vertical="top"/>
      <protection locked="0"/>
    </xf>
    <xf numFmtId="0" fontId="12" fillId="0" borderId="28" xfId="31" applyBorder="1" applyAlignment="1" applyProtection="1">
      <alignment vertical="top"/>
      <protection locked="0"/>
    </xf>
    <xf numFmtId="0" fontId="12" fillId="0" borderId="22" xfId="31" applyBorder="1" applyAlignment="1" applyProtection="1">
      <alignment vertical="top"/>
      <protection locked="0"/>
    </xf>
    <xf numFmtId="168" fontId="12" fillId="0" borderId="10" xfId="31" applyNumberFormat="1" applyBorder="1" applyAlignment="1" applyProtection="1">
      <alignment horizontal="left" vertical="top"/>
      <protection locked="0"/>
    </xf>
    <xf numFmtId="168" fontId="12" fillId="0" borderId="11" xfId="31" applyNumberFormat="1" applyBorder="1" applyAlignment="1" applyProtection="1">
      <alignment horizontal="left" vertical="top"/>
      <protection locked="0"/>
    </xf>
    <xf numFmtId="0" fontId="12" fillId="0" borderId="56" xfId="31" applyFont="1" applyBorder="1" applyAlignment="1" applyProtection="1">
      <alignment vertical="top"/>
      <protection locked="0"/>
    </xf>
    <xf numFmtId="0" fontId="12" fillId="0" borderId="50" xfId="31" applyBorder="1" applyAlignment="1" applyProtection="1">
      <alignment vertical="top"/>
      <protection locked="0"/>
    </xf>
    <xf numFmtId="0" fontId="12" fillId="0" borderId="57" xfId="31" applyBorder="1" applyAlignment="1" applyProtection="1">
      <alignment vertical="top"/>
      <protection locked="0"/>
    </xf>
    <xf numFmtId="0" fontId="31" fillId="33" borderId="10" xfId="0" applyFont="1" applyFill="1" applyBorder="1" applyAlignment="1" applyProtection="1">
      <alignment vertical="top"/>
      <protection hidden="1"/>
    </xf>
    <xf numFmtId="0" fontId="12" fillId="31" borderId="17" xfId="31" applyFont="1" applyFill="1" applyBorder="1" applyAlignment="1" applyProtection="1">
      <alignment vertical="top"/>
      <protection hidden="1"/>
    </xf>
    <xf numFmtId="0" fontId="12" fillId="31" borderId="10" xfId="31" applyFill="1" applyBorder="1" applyAlignment="1" applyProtection="1">
      <alignment vertical="top"/>
      <protection hidden="1"/>
    </xf>
    <xf numFmtId="0" fontId="30" fillId="31" borderId="37" xfId="31" applyFont="1" applyFill="1" applyBorder="1" applyAlignment="1" applyProtection="1">
      <alignment horizontal="center" vertical="top"/>
      <protection hidden="1"/>
    </xf>
    <xf numFmtId="0" fontId="12" fillId="31" borderId="28" xfId="31" applyFill="1" applyBorder="1" applyAlignment="1" applyProtection="1">
      <alignment horizontal="center" vertical="top"/>
      <protection hidden="1"/>
    </xf>
    <xf numFmtId="0" fontId="12" fillId="31" borderId="22" xfId="31" applyFill="1" applyBorder="1" applyAlignment="1" applyProtection="1">
      <alignment horizontal="center" vertical="top"/>
      <protection hidden="1"/>
    </xf>
    <xf numFmtId="0" fontId="32" fillId="0" borderId="41" xfId="31" applyFont="1" applyBorder="1" applyAlignment="1" applyProtection="1">
      <alignment vertical="top" wrapText="1"/>
      <protection locked="0"/>
    </xf>
    <xf numFmtId="0" fontId="12" fillId="0" borderId="42" xfId="31" applyBorder="1" applyAlignment="1" applyProtection="1">
      <alignment vertical="top" wrapText="1"/>
      <protection locked="0"/>
    </xf>
    <xf numFmtId="0" fontId="12" fillId="0" borderId="43" xfId="31" applyBorder="1" applyAlignment="1" applyProtection="1">
      <alignment vertical="top" wrapText="1"/>
      <protection locked="0"/>
    </xf>
    <xf numFmtId="0" fontId="12" fillId="0" borderId="44" xfId="31" applyBorder="1" applyAlignment="1" applyProtection="1">
      <alignment vertical="top" wrapText="1"/>
      <protection locked="0"/>
    </xf>
    <xf numFmtId="0" fontId="12" fillId="0" borderId="0" xfId="31" applyAlignment="1" applyProtection="1">
      <alignment vertical="top" wrapText="1"/>
      <protection locked="0"/>
    </xf>
    <xf numFmtId="0" fontId="12" fillId="0" borderId="45" xfId="31" applyBorder="1" applyAlignment="1" applyProtection="1">
      <alignment vertical="top" wrapText="1"/>
      <protection locked="0"/>
    </xf>
    <xf numFmtId="0" fontId="12" fillId="0" borderId="58" xfId="31" applyBorder="1" applyAlignment="1" applyProtection="1">
      <alignment vertical="top" wrapText="1"/>
      <protection locked="0"/>
    </xf>
    <xf numFmtId="0" fontId="12" fillId="0" borderId="51" xfId="31" applyBorder="1" applyAlignment="1" applyProtection="1">
      <alignment vertical="top" wrapText="1"/>
      <protection locked="0"/>
    </xf>
    <xf numFmtId="0" fontId="12" fillId="0" borderId="59" xfId="31" applyBorder="1" applyAlignment="1" applyProtection="1">
      <alignment vertical="top" wrapText="1"/>
      <protection locked="0"/>
    </xf>
    <xf numFmtId="0" fontId="30" fillId="26" borderId="17" xfId="31" applyFont="1" applyFill="1" applyBorder="1" applyAlignment="1" applyProtection="1">
      <alignment vertical="top"/>
      <protection hidden="1"/>
    </xf>
    <xf numFmtId="0" fontId="12" fillId="26" borderId="10" xfId="31" applyFill="1" applyBorder="1" applyAlignment="1" applyProtection="1">
      <alignment vertical="top"/>
      <protection hidden="1"/>
    </xf>
    <xf numFmtId="0" fontId="12" fillId="26" borderId="11" xfId="31" applyFill="1" applyBorder="1" applyAlignment="1" applyProtection="1">
      <alignment vertical="top"/>
      <protection hidden="1"/>
    </xf>
    <xf numFmtId="0" fontId="12" fillId="31" borderId="17" xfId="31" applyFill="1" applyBorder="1" applyAlignment="1" applyProtection="1">
      <alignment vertical="top"/>
      <protection hidden="1"/>
    </xf>
    <xf numFmtId="0" fontId="29" fillId="0" borderId="0" xfId="31" applyFont="1" applyAlignment="1" applyProtection="1">
      <alignment horizontal="center" vertical="top"/>
    </xf>
    <xf numFmtId="0" fontId="30" fillId="0" borderId="0" xfId="31" applyFont="1" applyAlignment="1" applyProtection="1">
      <alignment horizontal="center" vertical="top"/>
    </xf>
    <xf numFmtId="0" fontId="12" fillId="0" borderId="28" xfId="31" applyBorder="1" applyAlignment="1" applyProtection="1">
      <alignment horizontal="center" vertical="top"/>
      <protection hidden="1"/>
    </xf>
    <xf numFmtId="0" fontId="12" fillId="0" borderId="51" xfId="31" applyBorder="1" applyAlignment="1" applyProtection="1">
      <alignment horizontal="center" vertical="top"/>
      <protection hidden="1"/>
    </xf>
    <xf numFmtId="0" fontId="31" fillId="0" borderId="52" xfId="31" applyFont="1" applyBorder="1" applyAlignment="1" applyProtection="1">
      <alignment horizontal="left" vertical="top" wrapText="1"/>
      <protection locked="0"/>
    </xf>
    <xf numFmtId="0" fontId="31" fillId="0" borderId="53" xfId="31" applyFont="1" applyBorder="1" applyAlignment="1" applyProtection="1">
      <alignment horizontal="left" vertical="top" wrapText="1"/>
      <protection locked="0"/>
    </xf>
    <xf numFmtId="0" fontId="31" fillId="0" borderId="54" xfId="31" applyFont="1" applyBorder="1" applyAlignment="1" applyProtection="1">
      <alignment horizontal="left" vertical="top" wrapText="1"/>
      <protection locked="0"/>
    </xf>
    <xf numFmtId="49" fontId="12" fillId="0" borderId="13" xfId="31" applyNumberFormat="1" applyFont="1" applyBorder="1" applyAlignment="1" applyProtection="1">
      <alignment vertical="top"/>
      <protection locked="0"/>
    </xf>
    <xf numFmtId="49" fontId="12" fillId="0" borderId="13" xfId="31" applyNumberFormat="1" applyBorder="1" applyAlignment="1" applyProtection="1">
      <alignment vertical="top"/>
      <protection locked="0"/>
    </xf>
    <xf numFmtId="49" fontId="12" fillId="0" borderId="12" xfId="31" applyNumberFormat="1" applyBorder="1" applyAlignment="1" applyProtection="1">
      <alignment vertical="top"/>
      <protection locked="0"/>
    </xf>
    <xf numFmtId="0" fontId="30" fillId="25" borderId="30" xfId="31" applyFont="1" applyFill="1" applyBorder="1" applyAlignment="1" applyProtection="1">
      <alignment horizontal="center" vertical="top"/>
      <protection hidden="1"/>
    </xf>
    <xf numFmtId="0" fontId="30" fillId="25" borderId="35" xfId="31" applyFont="1" applyFill="1" applyBorder="1" applyAlignment="1" applyProtection="1">
      <alignment horizontal="center" vertical="top"/>
      <protection hidden="1"/>
    </xf>
    <xf numFmtId="0" fontId="30" fillId="25" borderId="36" xfId="31" applyFont="1" applyFill="1" applyBorder="1" applyAlignment="1" applyProtection="1">
      <alignment horizontal="center" vertical="top"/>
      <protection hidden="1"/>
    </xf>
    <xf numFmtId="167" fontId="12" fillId="0" borderId="27" xfId="31" applyNumberFormat="1" applyFont="1" applyBorder="1" applyAlignment="1" applyProtection="1">
      <alignment horizontal="left" vertical="top"/>
      <protection locked="0"/>
    </xf>
    <xf numFmtId="167" fontId="12" fillId="0" borderId="22" xfId="31" applyNumberFormat="1" applyBorder="1" applyAlignment="1" applyProtection="1">
      <alignment horizontal="left" vertical="top"/>
      <protection locked="0"/>
    </xf>
    <xf numFmtId="165" fontId="12" fillId="24" borderId="13" xfId="31" applyNumberFormat="1" applyFill="1" applyBorder="1" applyAlignment="1" applyProtection="1">
      <alignment vertical="top"/>
      <protection hidden="1"/>
    </xf>
    <xf numFmtId="165" fontId="12" fillId="24" borderId="12" xfId="31" applyNumberFormat="1" applyFill="1" applyBorder="1" applyAlignment="1" applyProtection="1">
      <alignment vertical="top"/>
      <protection hidden="1"/>
    </xf>
    <xf numFmtId="0" fontId="12" fillId="0" borderId="10" xfId="31" applyFont="1" applyBorder="1" applyAlignment="1" applyProtection="1">
      <alignment vertical="top" wrapText="1"/>
      <protection locked="0"/>
    </xf>
    <xf numFmtId="0" fontId="12" fillId="0" borderId="10" xfId="31" applyBorder="1" applyAlignment="1" applyProtection="1">
      <alignment vertical="top" wrapText="1"/>
      <protection locked="0"/>
    </xf>
    <xf numFmtId="0" fontId="12" fillId="0" borderId="11" xfId="31" applyBorder="1" applyAlignment="1" applyProtection="1">
      <alignment vertical="top" wrapText="1"/>
      <protection locked="0"/>
    </xf>
    <xf numFmtId="0" fontId="12" fillId="27" borderId="27" xfId="31" applyFill="1" applyBorder="1" applyAlignment="1" applyProtection="1">
      <alignment vertical="top"/>
      <protection hidden="1"/>
    </xf>
    <xf numFmtId="0" fontId="12" fillId="27" borderId="22" xfId="31" applyFill="1" applyBorder="1" applyAlignment="1" applyProtection="1">
      <alignment vertical="top"/>
      <protection hidden="1"/>
    </xf>
    <xf numFmtId="166" fontId="12" fillId="0" borderId="10" xfId="31" applyNumberFormat="1" applyBorder="1" applyAlignment="1" applyProtection="1">
      <alignment horizontal="left" vertical="top"/>
      <protection locked="0"/>
    </xf>
    <xf numFmtId="166" fontId="12" fillId="0" borderId="11" xfId="31" applyNumberFormat="1" applyBorder="1" applyAlignment="1" applyProtection="1">
      <alignment horizontal="left" vertical="top"/>
      <protection locked="0"/>
    </xf>
    <xf numFmtId="0" fontId="8" fillId="0" borderId="10" xfId="20" applyBorder="1" applyAlignment="1" applyProtection="1">
      <alignment vertical="top"/>
      <protection locked="0"/>
    </xf>
    <xf numFmtId="0" fontId="32" fillId="24" borderId="27" xfId="31" applyFont="1" applyFill="1" applyBorder="1" applyAlignment="1" applyProtection="1">
      <alignment horizontal="left" vertical="top" wrapText="1"/>
      <protection hidden="1"/>
    </xf>
    <xf numFmtId="0" fontId="32" fillId="24" borderId="28" xfId="31" applyFont="1" applyFill="1" applyBorder="1" applyAlignment="1" applyProtection="1">
      <alignment horizontal="left" vertical="top" wrapText="1"/>
      <protection hidden="1"/>
    </xf>
    <xf numFmtId="0" fontId="32" fillId="24" borderId="22" xfId="31" applyFont="1" applyFill="1" applyBorder="1" applyAlignment="1" applyProtection="1">
      <alignment horizontal="left" vertical="top" wrapText="1"/>
      <protection hidden="1"/>
    </xf>
    <xf numFmtId="0" fontId="30" fillId="27" borderId="30" xfId="31" applyFont="1" applyFill="1" applyBorder="1" applyAlignment="1" applyProtection="1">
      <alignment horizontal="center" vertical="top"/>
      <protection hidden="1"/>
    </xf>
    <xf numFmtId="0" fontId="30" fillId="27" borderId="35" xfId="31" applyFont="1" applyFill="1" applyBorder="1" applyAlignment="1" applyProtection="1">
      <alignment horizontal="center" vertical="top"/>
      <protection hidden="1"/>
    </xf>
    <xf numFmtId="0" fontId="30" fillId="27" borderId="36" xfId="31" applyFont="1" applyFill="1" applyBorder="1" applyAlignment="1" applyProtection="1">
      <alignment horizontal="center" vertical="top"/>
      <protection hidden="1"/>
    </xf>
    <xf numFmtId="0" fontId="30" fillId="24" borderId="17" xfId="31" applyFont="1" applyFill="1" applyBorder="1" applyAlignment="1" applyProtection="1">
      <alignment vertical="top"/>
      <protection hidden="1"/>
    </xf>
    <xf numFmtId="0" fontId="30" fillId="24" borderId="10" xfId="31" applyFont="1" applyFill="1" applyBorder="1" applyAlignment="1" applyProtection="1">
      <alignment vertical="top"/>
      <protection hidden="1"/>
    </xf>
    <xf numFmtId="165" fontId="12" fillId="24" borderId="10" xfId="31" applyNumberFormat="1" applyFill="1" applyBorder="1" applyAlignment="1" applyProtection="1">
      <alignment vertical="top"/>
      <protection hidden="1"/>
    </xf>
    <xf numFmtId="165" fontId="12" fillId="24" borderId="11" xfId="31" applyNumberFormat="1" applyFill="1" applyBorder="1" applyAlignment="1" applyProtection="1">
      <alignment vertical="top"/>
      <protection hidden="1"/>
    </xf>
    <xf numFmtId="0" fontId="30" fillId="24" borderId="19" xfId="31" applyFont="1" applyFill="1" applyBorder="1" applyAlignment="1" applyProtection="1">
      <alignment vertical="top"/>
      <protection hidden="1"/>
    </xf>
    <xf numFmtId="0" fontId="30" fillId="24" borderId="13" xfId="31" applyFont="1" applyFill="1" applyBorder="1" applyAlignment="1" applyProtection="1">
      <alignment vertical="top"/>
      <protection hidden="1"/>
    </xf>
    <xf numFmtId="0" fontId="33" fillId="24" borderId="37" xfId="31" applyFont="1" applyFill="1" applyBorder="1" applyAlignment="1" applyProtection="1">
      <alignment horizontal="left" vertical="top" wrapText="1"/>
      <protection hidden="1"/>
    </xf>
    <xf numFmtId="0" fontId="33" fillId="24" borderId="28" xfId="31" applyFont="1" applyFill="1" applyBorder="1" applyAlignment="1" applyProtection="1">
      <alignment horizontal="left" vertical="top" wrapText="1"/>
      <protection hidden="1"/>
    </xf>
    <xf numFmtId="0" fontId="33" fillId="24" borderId="29" xfId="31" applyFont="1" applyFill="1" applyBorder="1" applyAlignment="1" applyProtection="1">
      <alignment horizontal="left" vertical="top" wrapText="1"/>
      <protection hidden="1"/>
    </xf>
    <xf numFmtId="164" fontId="12" fillId="0" borderId="10" xfId="31" applyNumberFormat="1" applyBorder="1" applyAlignment="1" applyProtection="1">
      <alignment vertical="top"/>
      <protection locked="0"/>
    </xf>
    <xf numFmtId="164" fontId="12" fillId="0" borderId="11" xfId="31" applyNumberFormat="1" applyBorder="1" applyAlignment="1" applyProtection="1">
      <alignment vertical="top"/>
      <protection locked="0"/>
    </xf>
    <xf numFmtId="0" fontId="30" fillId="34" borderId="17" xfId="31" applyFont="1" applyFill="1" applyBorder="1" applyAlignment="1" applyProtection="1">
      <alignment vertical="top"/>
      <protection hidden="1"/>
    </xf>
    <xf numFmtId="0" fontId="30" fillId="34" borderId="10" xfId="31" applyFont="1" applyFill="1" applyBorder="1" applyAlignment="1" applyProtection="1">
      <alignment vertical="top"/>
      <protection hidden="1"/>
    </xf>
    <xf numFmtId="0" fontId="30" fillId="34" borderId="11" xfId="31" applyFont="1" applyFill="1" applyBorder="1" applyAlignment="1" applyProtection="1">
      <alignment vertical="top"/>
      <protection hidden="1"/>
    </xf>
    <xf numFmtId="0" fontId="36" fillId="0" borderId="10" xfId="31" applyFont="1" applyBorder="1" applyAlignment="1" applyProtection="1">
      <alignment vertical="top"/>
      <protection locked="0"/>
    </xf>
    <xf numFmtId="0" fontId="12" fillId="31" borderId="17" xfId="31" applyFont="1" applyFill="1" applyBorder="1" applyAlignment="1" applyProtection="1">
      <alignment vertical="top" wrapText="1"/>
      <protection hidden="1"/>
    </xf>
    <xf numFmtId="0" fontId="12" fillId="31" borderId="10" xfId="31" applyFill="1" applyBorder="1" applyAlignment="1" applyProtection="1">
      <alignment vertical="top" wrapText="1"/>
      <protection hidden="1"/>
    </xf>
    <xf numFmtId="0" fontId="30" fillId="31" borderId="17" xfId="31" applyFont="1" applyFill="1" applyBorder="1" applyAlignment="1" applyProtection="1">
      <alignment vertical="top"/>
      <protection hidden="1"/>
    </xf>
    <xf numFmtId="0" fontId="12" fillId="31" borderId="11" xfId="31" applyFill="1" applyBorder="1" applyAlignment="1" applyProtection="1">
      <alignment vertical="top"/>
      <protection hidden="1"/>
    </xf>
    <xf numFmtId="0" fontId="33" fillId="26" borderId="19" xfId="31" applyFont="1" applyFill="1" applyBorder="1" applyAlignment="1" applyProtection="1">
      <alignment vertical="top"/>
      <protection hidden="1"/>
    </xf>
    <xf numFmtId="0" fontId="31" fillId="26" borderId="13" xfId="31" applyFont="1" applyFill="1" applyBorder="1" applyAlignment="1" applyProtection="1">
      <alignment vertical="top"/>
      <protection hidden="1"/>
    </xf>
    <xf numFmtId="0" fontId="30" fillId="31" borderId="30" xfId="31" applyFont="1" applyFill="1" applyBorder="1" applyAlignment="1" applyProtection="1">
      <alignment horizontal="center" vertical="top"/>
      <protection hidden="1"/>
    </xf>
    <xf numFmtId="0" fontId="30" fillId="31" borderId="35" xfId="31" applyFont="1" applyFill="1" applyBorder="1" applyAlignment="1" applyProtection="1">
      <alignment horizontal="center" vertical="top"/>
      <protection hidden="1"/>
    </xf>
    <xf numFmtId="0" fontId="30" fillId="31" borderId="36" xfId="31" applyFont="1" applyFill="1" applyBorder="1" applyAlignment="1" applyProtection="1">
      <alignment horizontal="center" vertical="top"/>
      <protection hidden="1"/>
    </xf>
    <xf numFmtId="0" fontId="12" fillId="31" borderId="37" xfId="31" applyFont="1" applyFill="1" applyBorder="1" applyAlignment="1" applyProtection="1">
      <alignment horizontal="left" vertical="top"/>
      <protection hidden="1"/>
    </xf>
    <xf numFmtId="0" fontId="12" fillId="31" borderId="28" xfId="31" applyFill="1" applyBorder="1" applyAlignment="1" applyProtection="1">
      <alignment horizontal="left" vertical="top"/>
      <protection hidden="1"/>
    </xf>
    <xf numFmtId="0" fontId="12" fillId="31" borderId="29" xfId="31" applyFill="1" applyBorder="1" applyAlignment="1" applyProtection="1">
      <alignment horizontal="left" vertical="top"/>
      <protection hidden="1"/>
    </xf>
    <xf numFmtId="0" fontId="8" fillId="0" borderId="27" xfId="20" applyBorder="1" applyAlignment="1" applyProtection="1">
      <alignment vertical="top"/>
      <protection locked="0"/>
    </xf>
    <xf numFmtId="0" fontId="8" fillId="0" borderId="28" xfId="20" applyBorder="1" applyAlignment="1" applyProtection="1">
      <alignment vertical="top"/>
      <protection locked="0"/>
    </xf>
    <xf numFmtId="0" fontId="8" fillId="0" borderId="22" xfId="20" applyBorder="1" applyAlignment="1" applyProtection="1">
      <alignment vertical="top"/>
      <protection locked="0"/>
    </xf>
    <xf numFmtId="0" fontId="33" fillId="26" borderId="17" xfId="31" applyFont="1" applyFill="1" applyBorder="1" applyAlignment="1" applyProtection="1">
      <alignment vertical="top"/>
      <protection hidden="1"/>
    </xf>
    <xf numFmtId="0" fontId="33" fillId="26" borderId="10" xfId="31" applyFont="1" applyFill="1" applyBorder="1" applyAlignment="1" applyProtection="1">
      <alignment vertical="top"/>
      <protection hidden="1"/>
    </xf>
    <xf numFmtId="164" fontId="12" fillId="0" borderId="27" xfId="31" applyNumberFormat="1" applyBorder="1" applyAlignment="1" applyProtection="1">
      <alignment vertical="top"/>
      <protection locked="0"/>
    </xf>
    <xf numFmtId="0" fontId="12" fillId="0" borderId="27" xfId="31" applyBorder="1" applyAlignment="1" applyProtection="1">
      <alignment vertical="top"/>
      <protection locked="0"/>
    </xf>
    <xf numFmtId="0" fontId="12" fillId="0" borderId="29" xfId="31" applyBorder="1" applyAlignment="1" applyProtection="1">
      <alignment vertical="top"/>
      <protection locked="0"/>
    </xf>
    <xf numFmtId="169" fontId="30" fillId="31" borderId="17" xfId="31" applyNumberFormat="1" applyFont="1" applyFill="1" applyBorder="1" applyAlignment="1" applyProtection="1">
      <alignment vertical="top"/>
      <protection hidden="1"/>
    </xf>
    <xf numFmtId="169" fontId="30" fillId="31" borderId="10" xfId="31" applyNumberFormat="1" applyFont="1" applyFill="1" applyBorder="1" applyAlignment="1" applyProtection="1">
      <alignment vertical="top"/>
      <protection hidden="1"/>
    </xf>
    <xf numFmtId="169" fontId="30" fillId="31" borderId="11" xfId="31" applyNumberFormat="1" applyFont="1" applyFill="1" applyBorder="1" applyAlignment="1" applyProtection="1">
      <alignment vertical="top"/>
      <protection hidden="1"/>
    </xf>
    <xf numFmtId="0" fontId="30" fillId="29" borderId="49" xfId="31" applyFont="1" applyFill="1" applyBorder="1" applyAlignment="1" applyProtection="1">
      <alignment vertical="top"/>
      <protection hidden="1"/>
    </xf>
    <xf numFmtId="0" fontId="30" fillId="29" borderId="50" xfId="31" applyFont="1" applyFill="1" applyBorder="1" applyAlignment="1" applyProtection="1">
      <alignment vertical="top"/>
      <protection hidden="1"/>
    </xf>
    <xf numFmtId="0" fontId="12" fillId="29" borderId="34" xfId="31" applyFill="1" applyBorder="1" applyAlignment="1" applyProtection="1">
      <alignment vertical="top"/>
      <protection hidden="1"/>
    </xf>
    <xf numFmtId="0" fontId="30" fillId="34" borderId="19" xfId="31" applyFont="1" applyFill="1" applyBorder="1" applyAlignment="1" applyProtection="1">
      <alignment vertical="top"/>
      <protection hidden="1"/>
    </xf>
    <xf numFmtId="0" fontId="30" fillId="34" borderId="13" xfId="31" applyFont="1" applyFill="1" applyBorder="1" applyAlignment="1" applyProtection="1">
      <alignment vertical="top"/>
      <protection hidden="1"/>
    </xf>
    <xf numFmtId="164" fontId="12" fillId="0" borderId="13" xfId="31" applyNumberFormat="1" applyBorder="1" applyAlignment="1" applyProtection="1">
      <alignment vertical="top"/>
      <protection locked="0"/>
    </xf>
    <xf numFmtId="164" fontId="12" fillId="0" borderId="12" xfId="31" applyNumberFormat="1" applyBorder="1" applyAlignment="1" applyProtection="1">
      <alignment vertical="top"/>
      <protection locked="0"/>
    </xf>
    <xf numFmtId="0" fontId="12" fillId="26" borderId="17" xfId="31" applyFill="1" applyBorder="1" applyAlignment="1" applyProtection="1">
      <alignment vertical="top"/>
      <protection hidden="1"/>
    </xf>
    <xf numFmtId="0" fontId="12" fillId="26" borderId="37" xfId="31" applyFont="1" applyFill="1" applyBorder="1" applyAlignment="1" applyProtection="1">
      <alignment horizontal="left" vertical="top"/>
      <protection hidden="1"/>
    </xf>
    <xf numFmtId="0" fontId="12" fillId="26" borderId="28" xfId="31" applyFont="1" applyFill="1" applyBorder="1" applyAlignment="1" applyProtection="1">
      <alignment horizontal="left" vertical="top"/>
      <protection hidden="1"/>
    </xf>
    <xf numFmtId="0" fontId="12" fillId="26" borderId="22" xfId="31" applyFont="1" applyFill="1" applyBorder="1" applyAlignment="1" applyProtection="1">
      <alignment horizontal="left" vertical="top"/>
      <protection hidden="1"/>
    </xf>
    <xf numFmtId="0" fontId="32" fillId="0" borderId="42" xfId="31" applyFont="1" applyBorder="1" applyAlignment="1" applyProtection="1">
      <alignment vertical="top" wrapText="1"/>
      <protection locked="0"/>
    </xf>
    <xf numFmtId="0" fontId="32" fillId="0" borderId="43" xfId="31" applyFont="1" applyBorder="1" applyAlignment="1" applyProtection="1">
      <alignment vertical="top" wrapText="1"/>
      <protection locked="0"/>
    </xf>
    <xf numFmtId="0" fontId="32" fillId="0" borderId="44" xfId="31" applyFont="1" applyBorder="1" applyAlignment="1" applyProtection="1">
      <alignment vertical="top" wrapText="1"/>
      <protection locked="0"/>
    </xf>
    <xf numFmtId="0" fontId="32" fillId="0" borderId="0" xfId="31" applyFont="1" applyAlignment="1" applyProtection="1">
      <alignment vertical="top" wrapText="1"/>
      <protection locked="0"/>
    </xf>
    <xf numFmtId="0" fontId="32" fillId="0" borderId="45" xfId="31" applyFont="1" applyBorder="1" applyAlignment="1" applyProtection="1">
      <alignment vertical="top" wrapText="1"/>
      <protection locked="0"/>
    </xf>
    <xf numFmtId="0" fontId="30" fillId="26" borderId="37" xfId="31" applyFont="1" applyFill="1" applyBorder="1" applyAlignment="1" applyProtection="1">
      <alignment vertical="top"/>
      <protection hidden="1"/>
    </xf>
    <xf numFmtId="0" fontId="12" fillId="26" borderId="28" xfId="31" applyFill="1" applyBorder="1" applyAlignment="1" applyProtection="1">
      <alignment vertical="top"/>
      <protection hidden="1"/>
    </xf>
    <xf numFmtId="0" fontId="12" fillId="26" borderId="22" xfId="31" applyFill="1" applyBorder="1" applyAlignment="1" applyProtection="1">
      <alignment vertical="top"/>
      <protection hidden="1"/>
    </xf>
    <xf numFmtId="0" fontId="30" fillId="34" borderId="30" xfId="31" applyFont="1" applyFill="1" applyBorder="1" applyAlignment="1" applyProtection="1">
      <alignment horizontal="center" vertical="top"/>
      <protection hidden="1"/>
    </xf>
    <xf numFmtId="0" fontId="30" fillId="34" borderId="35" xfId="31" applyFont="1" applyFill="1" applyBorder="1" applyAlignment="1" applyProtection="1">
      <alignment horizontal="center" vertical="top"/>
      <protection hidden="1"/>
    </xf>
    <xf numFmtId="0" fontId="30" fillId="34" borderId="36" xfId="31" applyFont="1" applyFill="1" applyBorder="1" applyAlignment="1" applyProtection="1">
      <alignment horizontal="center" vertical="top"/>
      <protection hidden="1"/>
    </xf>
    <xf numFmtId="0" fontId="12" fillId="0" borderId="13" xfId="31" applyBorder="1" applyAlignment="1" applyProtection="1">
      <alignment vertical="top"/>
      <protection locked="0"/>
    </xf>
    <xf numFmtId="0" fontId="30" fillId="28" borderId="30" xfId="31" applyFont="1" applyFill="1" applyBorder="1" applyAlignment="1" applyProtection="1">
      <alignment horizontal="center" vertical="top"/>
      <protection hidden="1"/>
    </xf>
    <xf numFmtId="0" fontId="30" fillId="28" borderId="35" xfId="31" applyFont="1" applyFill="1" applyBorder="1" applyAlignment="1" applyProtection="1">
      <alignment horizontal="center" vertical="top"/>
      <protection hidden="1"/>
    </xf>
    <xf numFmtId="0" fontId="30" fillId="28" borderId="36" xfId="31" applyFont="1" applyFill="1" applyBorder="1" applyAlignment="1" applyProtection="1">
      <alignment horizontal="center" vertical="top"/>
      <protection hidden="1"/>
    </xf>
    <xf numFmtId="0" fontId="12" fillId="0" borderId="10" xfId="31" applyBorder="1" applyAlignment="1" applyProtection="1">
      <alignment horizontal="center" vertical="top"/>
      <protection locked="0"/>
    </xf>
    <xf numFmtId="0" fontId="12" fillId="0" borderId="11" xfId="31" applyBorder="1" applyAlignment="1" applyProtection="1">
      <alignment horizontal="center" vertical="top"/>
      <protection locked="0"/>
    </xf>
    <xf numFmtId="0" fontId="30" fillId="26" borderId="30" xfId="31" applyFont="1" applyFill="1" applyBorder="1" applyAlignment="1" applyProtection="1">
      <alignment horizontal="center" vertical="top"/>
      <protection hidden="1"/>
    </xf>
    <xf numFmtId="0" fontId="30" fillId="26" borderId="35" xfId="31" applyFont="1" applyFill="1" applyBorder="1" applyAlignment="1" applyProtection="1">
      <alignment horizontal="center" vertical="top"/>
      <protection hidden="1"/>
    </xf>
    <xf numFmtId="0" fontId="30" fillId="26" borderId="36" xfId="31" applyFont="1" applyFill="1" applyBorder="1" applyAlignment="1" applyProtection="1">
      <alignment horizontal="center" vertical="top"/>
      <protection hidden="1"/>
    </xf>
    <xf numFmtId="0" fontId="35" fillId="26" borderId="17" xfId="31" applyFont="1" applyFill="1" applyBorder="1" applyAlignment="1" applyProtection="1">
      <alignment vertical="top" wrapText="1"/>
      <protection hidden="1"/>
    </xf>
    <xf numFmtId="0" fontId="35" fillId="26" borderId="10" xfId="31" applyFont="1" applyFill="1" applyBorder="1" applyAlignment="1" applyProtection="1">
      <alignment vertical="top" wrapText="1"/>
      <protection hidden="1"/>
    </xf>
    <xf numFmtId="0" fontId="35" fillId="26" borderId="11" xfId="31" applyFont="1" applyFill="1" applyBorder="1" applyAlignment="1" applyProtection="1">
      <alignment vertical="top" wrapText="1"/>
      <protection hidden="1"/>
    </xf>
    <xf numFmtId="0" fontId="49" fillId="0" borderId="10" xfId="0" applyFont="1" applyBorder="1" applyAlignment="1" applyProtection="1">
      <alignment vertical="top"/>
      <protection locked="0"/>
    </xf>
    <xf numFmtId="0" fontId="49" fillId="0" borderId="11" xfId="0" applyFont="1" applyBorder="1" applyAlignment="1" applyProtection="1">
      <alignment vertical="top"/>
      <protection locked="0"/>
    </xf>
    <xf numFmtId="0" fontId="30" fillId="30" borderId="17" xfId="31" applyFont="1" applyFill="1" applyBorder="1" applyAlignment="1" applyProtection="1">
      <alignment vertical="top"/>
      <protection hidden="1"/>
    </xf>
    <xf numFmtId="0" fontId="12" fillId="30" borderId="10" xfId="31" applyFill="1" applyBorder="1" applyAlignment="1" applyProtection="1">
      <alignment vertical="top"/>
      <protection hidden="1"/>
    </xf>
    <xf numFmtId="0" fontId="30" fillId="30" borderId="19" xfId="31" applyFont="1" applyFill="1" applyBorder="1" applyAlignment="1" applyProtection="1">
      <alignment vertical="top"/>
      <protection hidden="1"/>
    </xf>
    <xf numFmtId="0" fontId="12" fillId="30" borderId="13" xfId="31" applyFill="1" applyBorder="1" applyAlignment="1" applyProtection="1">
      <alignment vertical="top"/>
      <protection hidden="1"/>
    </xf>
    <xf numFmtId="0" fontId="30" fillId="30" borderId="38" xfId="31" applyFont="1" applyFill="1" applyBorder="1" applyAlignment="1" applyProtection="1">
      <alignment horizontal="center" vertical="top"/>
      <protection hidden="1"/>
    </xf>
    <xf numFmtId="0" fontId="30" fillId="30" borderId="39" xfId="31" applyFont="1" applyFill="1" applyBorder="1" applyAlignment="1" applyProtection="1">
      <alignment horizontal="center" vertical="top"/>
      <protection hidden="1"/>
    </xf>
    <xf numFmtId="0" fontId="30" fillId="30" borderId="40" xfId="31" applyFont="1" applyFill="1" applyBorder="1" applyAlignment="1" applyProtection="1">
      <alignment horizontal="center" vertical="top"/>
      <protection hidden="1"/>
    </xf>
    <xf numFmtId="0" fontId="12" fillId="0" borderId="13" xfId="31" applyBorder="1" applyAlignment="1" applyProtection="1">
      <alignment horizontal="center" vertical="top"/>
      <protection locked="0"/>
    </xf>
    <xf numFmtId="0" fontId="12" fillId="0" borderId="12" xfId="31" applyBorder="1" applyAlignment="1" applyProtection="1">
      <alignment horizontal="center" vertical="top"/>
      <protection locked="0"/>
    </xf>
    <xf numFmtId="0" fontId="30" fillId="33" borderId="41" xfId="0" applyFont="1" applyFill="1" applyBorder="1" applyAlignment="1" applyProtection="1">
      <alignment vertical="top"/>
      <protection hidden="1"/>
    </xf>
    <xf numFmtId="0" fontId="0" fillId="33" borderId="42" xfId="0" applyFill="1" applyBorder="1" applyAlignment="1" applyProtection="1">
      <alignment vertical="top"/>
      <protection hidden="1"/>
    </xf>
    <xf numFmtId="0" fontId="0" fillId="33" borderId="43" xfId="0" applyFill="1" applyBorder="1" applyAlignment="1" applyProtection="1">
      <alignment vertical="top"/>
      <protection hidden="1"/>
    </xf>
    <xf numFmtId="0" fontId="28" fillId="0" borderId="44" xfId="0" applyFont="1" applyBorder="1" applyAlignment="1" applyProtection="1">
      <alignment vertical="top" wrapText="1"/>
      <protection locked="0"/>
    </xf>
    <xf numFmtId="0" fontId="28" fillId="0" borderId="0" xfId="0" applyFont="1" applyAlignment="1" applyProtection="1">
      <alignment vertical="top"/>
      <protection locked="0"/>
    </xf>
    <xf numFmtId="0" fontId="28" fillId="0" borderId="45" xfId="0" applyFont="1" applyBorder="1" applyAlignment="1" applyProtection="1">
      <alignment vertical="top"/>
      <protection locked="0"/>
    </xf>
    <xf numFmtId="0" fontId="28" fillId="0" borderId="46" xfId="0" applyFont="1" applyBorder="1" applyAlignment="1" applyProtection="1">
      <alignment vertical="top"/>
      <protection locked="0"/>
    </xf>
    <xf numFmtId="0" fontId="28" fillId="0" borderId="47" xfId="0" applyFont="1" applyBorder="1" applyAlignment="1" applyProtection="1">
      <alignment vertical="top"/>
      <protection locked="0"/>
    </xf>
    <xf numFmtId="0" fontId="28" fillId="0" borderId="48" xfId="0" applyFont="1" applyBorder="1" applyAlignment="1" applyProtection="1">
      <alignment vertical="top"/>
      <protection locked="0"/>
    </xf>
    <xf numFmtId="49" fontId="47" fillId="0" borderId="47" xfId="0" applyNumberFormat="1" applyFont="1" applyBorder="1" applyAlignment="1">
      <alignment horizontal="left"/>
    </xf>
    <xf numFmtId="0" fontId="44" fillId="0" borderId="10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68" fillId="0" borderId="51" xfId="0" applyFont="1" applyBorder="1" applyAlignment="1">
      <alignment horizontal="center" vertical="center" wrapText="1"/>
    </xf>
    <xf numFmtId="0" fontId="68" fillId="0" borderId="51" xfId="0" applyFont="1" applyBorder="1" applyAlignment="1">
      <alignment horizontal="center" vertical="center"/>
    </xf>
    <xf numFmtId="0" fontId="58" fillId="36" borderId="10" xfId="0" applyFont="1" applyFill="1" applyBorder="1" applyAlignment="1">
      <alignment vertical="top" wrapText="1"/>
    </xf>
    <xf numFmtId="0" fontId="58" fillId="36" borderId="10" xfId="0" applyFont="1" applyFill="1" applyBorder="1" applyAlignment="1">
      <alignment vertical="top"/>
    </xf>
    <xf numFmtId="0" fontId="61" fillId="0" borderId="10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63" fillId="0" borderId="0" xfId="0" applyFont="1" applyAlignment="1" applyProtection="1">
      <alignment vertical="top" wrapText="1"/>
    </xf>
    <xf numFmtId="0" fontId="63" fillId="0" borderId="0" xfId="0" applyFont="1" applyAlignment="1">
      <alignment vertical="top"/>
    </xf>
    <xf numFmtId="0" fontId="28" fillId="0" borderId="0" xfId="0" applyFont="1" applyAlignment="1">
      <alignment vertical="top" wrapText="1"/>
    </xf>
    <xf numFmtId="0" fontId="67" fillId="0" borderId="0" xfId="0" applyFont="1" applyAlignment="1" applyProtection="1">
      <alignment horizontal="center"/>
      <protection locked="0"/>
    </xf>
    <xf numFmtId="0" fontId="65" fillId="0" borderId="60" xfId="0" applyFont="1" applyBorder="1" applyAlignment="1"/>
    <xf numFmtId="0" fontId="65" fillId="0" borderId="42" xfId="0" applyFont="1" applyBorder="1" applyAlignment="1"/>
    <xf numFmtId="0" fontId="65" fillId="0" borderId="61" xfId="0" applyFont="1" applyBorder="1" applyAlignment="1"/>
    <xf numFmtId="0" fontId="58" fillId="0" borderId="62" xfId="0" applyFont="1" applyBorder="1" applyAlignment="1">
      <alignment wrapText="1"/>
    </xf>
    <xf numFmtId="0" fontId="58" fillId="0" borderId="51" xfId="0" applyFont="1" applyBorder="1" applyAlignment="1">
      <alignment wrapText="1"/>
    </xf>
    <xf numFmtId="0" fontId="58" fillId="0" borderId="63" xfId="0" applyFont="1" applyBorder="1" applyAlignment="1">
      <alignment wrapText="1"/>
    </xf>
    <xf numFmtId="0" fontId="65" fillId="0" borderId="0" xfId="0" applyFont="1" applyAlignment="1">
      <alignment horizontal="center" vertical="top"/>
    </xf>
    <xf numFmtId="0" fontId="64" fillId="0" borderId="0" xfId="0" applyFont="1" applyAlignment="1">
      <alignment horizontal="left" vertical="top" wrapText="1"/>
    </xf>
    <xf numFmtId="0" fontId="64" fillId="0" borderId="0" xfId="0" applyFont="1" applyAlignment="1">
      <alignment horizontal="left" vertical="top"/>
    </xf>
    <xf numFmtId="0" fontId="64" fillId="0" borderId="10" xfId="0" applyFont="1" applyBorder="1" applyAlignment="1">
      <alignment horizontal="left" vertical="top"/>
    </xf>
  </cellXfs>
  <cellStyles count="48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Hypertextový odkaz" xfId="20" builtinId="8"/>
    <cellStyle name="Hypertextový odkaz_oev-2_formular_2010-20090730_final" xfId="21"/>
    <cellStyle name="Chybně" xfId="22" builtinId="27" customBuiltin="1"/>
    <cellStyle name="Kontrolní buňka" xfId="23" builtinId="23" customBuiltin="1"/>
    <cellStyle name="Nadpis 1" xfId="24" builtinId="16" customBuiltin="1"/>
    <cellStyle name="Nadpis 2" xfId="25" builtinId="17" customBuiltin="1"/>
    <cellStyle name="Nadpis 3" xfId="26" builtinId="18" customBuiltin="1"/>
    <cellStyle name="Nadpis 4" xfId="27" builtinId="19" customBuiltin="1"/>
    <cellStyle name="Název" xfId="28" builtinId="15" customBuiltin="1"/>
    <cellStyle name="Neutrální" xfId="29" builtinId="28" customBuiltin="1"/>
    <cellStyle name="normální" xfId="0" builtinId="0"/>
    <cellStyle name="normální_formular_vyuctovani_v01" xfId="30"/>
    <cellStyle name="normální_oev-2_formular_2010-20090730_final" xfId="31"/>
    <cellStyle name="normální_Sešit1" xfId="32"/>
    <cellStyle name="Poznámka" xfId="33" builtinId="10" customBuiltin="1"/>
    <cellStyle name="procent" xfId="34" builtinId="5"/>
    <cellStyle name="Propojená buňka" xfId="35" builtinId="24" customBuiltin="1"/>
    <cellStyle name="Správně" xfId="36" builtinId="26" customBuiltin="1"/>
    <cellStyle name="Text upozornění" xfId="37" builtinId="11" customBuiltin="1"/>
    <cellStyle name="Vstup" xfId="38" builtinId="20" customBuiltin="1"/>
    <cellStyle name="Výpočet" xfId="39" builtinId="22" customBuiltin="1"/>
    <cellStyle name="Výstup" xfId="40" builtinId="21" customBuiltin="1"/>
    <cellStyle name="Vysvětlující text" xfId="41" builtinId="53" customBuiltin="1"/>
    <cellStyle name="Zvýraznění 1" xfId="42" builtinId="29" customBuiltin="1"/>
    <cellStyle name="Zvýraznění 2" xfId="43" builtinId="33" customBuiltin="1"/>
    <cellStyle name="Zvýraznění 3" xfId="44" builtinId="37" customBuiltin="1"/>
    <cellStyle name="Zvýraznění 4" xfId="45" builtinId="41" customBuiltin="1"/>
    <cellStyle name="Zvýraznění 5" xfId="46" builtinId="45" customBuiltin="1"/>
    <cellStyle name="Zvýraznění 6" xfId="47" builtinId="49" customBuiltin="1"/>
  </cellStyles>
  <dxfs count="3">
    <dxf>
      <font>
        <strike val="0"/>
        <condense val="0"/>
        <extend val="0"/>
      </font>
      <fill>
        <patternFill>
          <bgColor indexed="10"/>
        </patternFill>
      </fill>
    </dxf>
    <dxf>
      <font>
        <strike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173"/>
  <sheetViews>
    <sheetView tabSelected="1" zoomScaleNormal="100" workbookViewId="0">
      <selection activeCell="C11" sqref="C11:E11"/>
    </sheetView>
  </sheetViews>
  <sheetFormatPr defaultRowHeight="12.75"/>
  <cols>
    <col min="1" max="1" width="31.83203125" customWidth="1"/>
    <col min="2" max="2" width="35.6640625" customWidth="1"/>
    <col min="3" max="3" width="14.6640625" customWidth="1"/>
    <col min="4" max="4" width="12.1640625" customWidth="1"/>
    <col min="5" max="5" width="13.1640625" customWidth="1"/>
    <col min="6" max="6" width="12.5" bestFit="1" customWidth="1"/>
  </cols>
  <sheetData>
    <row r="1" spans="1:7" ht="19.5" customHeight="1">
      <c r="A1" s="330" t="s">
        <v>353</v>
      </c>
      <c r="B1" s="330"/>
      <c r="C1" s="330"/>
      <c r="D1" s="330"/>
      <c r="E1" s="330"/>
    </row>
    <row r="2" spans="1:7">
      <c r="A2" s="331" t="s">
        <v>352</v>
      </c>
      <c r="B2" s="331"/>
      <c r="C2" s="331"/>
      <c r="D2" s="331"/>
      <c r="E2" s="331"/>
    </row>
    <row r="3" spans="1:7" ht="2.25" customHeight="1">
      <c r="A3" s="6"/>
      <c r="B3" s="6"/>
      <c r="C3" s="6"/>
      <c r="D3" s="6"/>
      <c r="E3" s="6"/>
    </row>
    <row r="4" spans="1:7">
      <c r="A4" s="121" t="s">
        <v>8</v>
      </c>
      <c r="B4" s="122" t="s">
        <v>9</v>
      </c>
      <c r="C4" s="123"/>
      <c r="D4" s="123"/>
      <c r="E4" s="124"/>
    </row>
    <row r="5" spans="1:7" ht="4.5" customHeight="1">
      <c r="A5" s="332" t="s">
        <v>10</v>
      </c>
      <c r="B5" s="333"/>
      <c r="C5" s="333"/>
      <c r="D5" s="333"/>
      <c r="E5" s="333"/>
    </row>
    <row r="6" spans="1:7" ht="5.25" customHeight="1" thickBot="1">
      <c r="A6" s="101"/>
      <c r="B6" s="101"/>
      <c r="C6" s="101"/>
      <c r="D6" s="101"/>
      <c r="E6" s="101"/>
    </row>
    <row r="7" spans="1:7" ht="35.25" customHeight="1">
      <c r="A7" s="125" t="s">
        <v>11</v>
      </c>
      <c r="B7" s="334"/>
      <c r="C7" s="335"/>
      <c r="D7" s="335"/>
      <c r="E7" s="336"/>
      <c r="G7" s="241"/>
    </row>
    <row r="8" spans="1:7" ht="24" customHeight="1">
      <c r="A8" s="126" t="s">
        <v>12</v>
      </c>
      <c r="B8" s="355" t="e">
        <f>VLOOKUP(E9,Číselníky!A69:C81,2,FALSE)</f>
        <v>#N/A</v>
      </c>
      <c r="C8" s="356"/>
      <c r="D8" s="356"/>
      <c r="E8" s="357"/>
    </row>
    <row r="9" spans="1:7" ht="13.5" customHeight="1">
      <c r="A9" s="367" t="s">
        <v>13</v>
      </c>
      <c r="B9" s="368"/>
      <c r="C9" s="368"/>
      <c r="D9" s="369"/>
      <c r="E9" s="166"/>
    </row>
    <row r="10" spans="1:7">
      <c r="A10" s="361" t="s">
        <v>14</v>
      </c>
      <c r="B10" s="362"/>
      <c r="C10" s="363">
        <f>+'Formulář rozpočtu'!E50</f>
        <v>0</v>
      </c>
      <c r="D10" s="363"/>
      <c r="E10" s="364"/>
    </row>
    <row r="11" spans="1:7" ht="13.5" thickBot="1">
      <c r="A11" s="365" t="s">
        <v>15</v>
      </c>
      <c r="B11" s="366"/>
      <c r="C11" s="345">
        <f>+'Formulář rozpočtu'!C50</f>
        <v>0</v>
      </c>
      <c r="D11" s="345"/>
      <c r="E11" s="346"/>
    </row>
    <row r="12" spans="1:7" ht="6" customHeight="1" thickBot="1">
      <c r="A12" s="5"/>
      <c r="B12" s="5"/>
      <c r="C12" s="5"/>
      <c r="D12" s="5"/>
      <c r="E12" s="5"/>
    </row>
    <row r="13" spans="1:7">
      <c r="A13" s="358" t="s">
        <v>360</v>
      </c>
      <c r="B13" s="359"/>
      <c r="C13" s="359"/>
      <c r="D13" s="359"/>
      <c r="E13" s="360"/>
    </row>
    <row r="14" spans="1:7">
      <c r="A14" s="133" t="s">
        <v>16</v>
      </c>
      <c r="B14" s="347"/>
      <c r="C14" s="348"/>
      <c r="D14" s="348"/>
      <c r="E14" s="349"/>
    </row>
    <row r="15" spans="1:7">
      <c r="A15" s="133" t="s">
        <v>347</v>
      </c>
      <c r="B15" s="301"/>
      <c r="C15" s="297"/>
      <c r="D15" s="297"/>
      <c r="E15" s="302"/>
    </row>
    <row r="16" spans="1:7">
      <c r="A16" s="133" t="s">
        <v>17</v>
      </c>
      <c r="B16" s="167"/>
      <c r="C16" s="136" t="s">
        <v>18</v>
      </c>
      <c r="D16" s="7"/>
      <c r="E16" s="168"/>
    </row>
    <row r="17" spans="1:5">
      <c r="A17" s="133" t="s">
        <v>19</v>
      </c>
      <c r="B17" s="167"/>
      <c r="C17" s="136" t="s">
        <v>20</v>
      </c>
      <c r="D17" s="343"/>
      <c r="E17" s="344"/>
    </row>
    <row r="18" spans="1:5">
      <c r="A18" s="133" t="s">
        <v>21</v>
      </c>
      <c r="B18" s="167"/>
      <c r="C18" s="136" t="s">
        <v>22</v>
      </c>
      <c r="D18" s="301"/>
      <c r="E18" s="302"/>
    </row>
    <row r="19" spans="1:5">
      <c r="A19" s="133" t="s">
        <v>23</v>
      </c>
      <c r="B19" s="9"/>
      <c r="C19" s="306"/>
      <c r="D19" s="306"/>
      <c r="E19" s="307"/>
    </row>
    <row r="20" spans="1:5">
      <c r="A20" s="133" t="s">
        <v>24</v>
      </c>
      <c r="B20" s="354"/>
      <c r="C20" s="297"/>
      <c r="D20" s="297"/>
      <c r="E20" s="302"/>
    </row>
    <row r="21" spans="1:5">
      <c r="A21" s="133" t="s">
        <v>25</v>
      </c>
      <c r="B21" s="354"/>
      <c r="C21" s="297"/>
      <c r="D21" s="297"/>
      <c r="E21" s="302"/>
    </row>
    <row r="22" spans="1:5">
      <c r="A22" s="133" t="s">
        <v>253</v>
      </c>
      <c r="B22" s="20"/>
      <c r="C22" s="136" t="s">
        <v>26</v>
      </c>
      <c r="D22" s="350" t="str">
        <f>CONCATENATE("CZ",B22)</f>
        <v>CZ</v>
      </c>
      <c r="E22" s="351"/>
    </row>
    <row r="23" spans="1:5" ht="25.5">
      <c r="A23" s="134" t="s">
        <v>340</v>
      </c>
      <c r="B23" s="169"/>
      <c r="C23" s="240" t="s">
        <v>341</v>
      </c>
      <c r="D23" s="352"/>
      <c r="E23" s="353"/>
    </row>
    <row r="24" spans="1:5">
      <c r="A24" s="133" t="s">
        <v>308</v>
      </c>
      <c r="B24" s="170"/>
      <c r="C24" s="137" t="s">
        <v>27</v>
      </c>
      <c r="D24" s="283"/>
      <c r="E24" s="284"/>
    </row>
    <row r="25" spans="1:5" ht="13.5" thickBot="1">
      <c r="A25" s="135" t="s">
        <v>234</v>
      </c>
      <c r="B25" s="138" t="e">
        <f>VLOOKUP(D24,Číselníky!A3:B50,2,FALSE)</f>
        <v>#N/A</v>
      </c>
      <c r="C25" s="337"/>
      <c r="D25" s="338"/>
      <c r="E25" s="339"/>
    </row>
    <row r="26" spans="1:5" ht="3.75" customHeight="1" thickBot="1">
      <c r="A26" s="5"/>
      <c r="B26" s="5"/>
      <c r="C26" s="5"/>
      <c r="D26" s="5"/>
      <c r="E26" s="5"/>
    </row>
    <row r="27" spans="1:5">
      <c r="A27" s="340" t="s">
        <v>28</v>
      </c>
      <c r="B27" s="341"/>
      <c r="C27" s="341"/>
      <c r="D27" s="341"/>
      <c r="E27" s="342"/>
    </row>
    <row r="28" spans="1:5">
      <c r="A28" s="128" t="s">
        <v>29</v>
      </c>
      <c r="B28" s="167"/>
      <c r="C28" s="127" t="s">
        <v>30</v>
      </c>
      <c r="D28" s="167"/>
      <c r="E28" s="8"/>
    </row>
    <row r="29" spans="1:5">
      <c r="A29" s="128" t="s">
        <v>31</v>
      </c>
      <c r="B29" s="301"/>
      <c r="C29" s="297"/>
      <c r="D29" s="297"/>
      <c r="E29" s="302"/>
    </row>
    <row r="30" spans="1:5">
      <c r="A30" s="128" t="s">
        <v>32</v>
      </c>
      <c r="B30" s="303"/>
      <c r="C30" s="304"/>
      <c r="D30" s="304"/>
      <c r="E30" s="305"/>
    </row>
    <row r="31" spans="1:5">
      <c r="A31" s="128" t="s">
        <v>33</v>
      </c>
      <c r="B31" s="9"/>
      <c r="C31" s="306"/>
      <c r="D31" s="306"/>
      <c r="E31" s="307"/>
    </row>
    <row r="32" spans="1:5" ht="13.5" thickBot="1">
      <c r="A32" s="129" t="s">
        <v>34</v>
      </c>
      <c r="B32" s="308"/>
      <c r="C32" s="309"/>
      <c r="D32" s="309"/>
      <c r="E32" s="310"/>
    </row>
    <row r="33" spans="1:7" ht="3.75" customHeight="1" thickBot="1">
      <c r="A33" s="102"/>
      <c r="B33" s="5"/>
      <c r="C33" s="5"/>
      <c r="D33" s="5"/>
      <c r="E33" s="5"/>
    </row>
    <row r="34" spans="1:7">
      <c r="A34" s="285" t="s">
        <v>35</v>
      </c>
      <c r="B34" s="286"/>
      <c r="C34" s="286"/>
      <c r="D34" s="286"/>
      <c r="E34" s="287"/>
    </row>
    <row r="35" spans="1:7">
      <c r="A35" s="298" t="s">
        <v>241</v>
      </c>
      <c r="B35" s="299"/>
      <c r="C35" s="299"/>
      <c r="D35" s="299"/>
      <c r="E35" s="300"/>
    </row>
    <row r="36" spans="1:7">
      <c r="A36" s="130" t="s">
        <v>183</v>
      </c>
      <c r="B36" s="22"/>
      <c r="C36" s="311" t="s">
        <v>195</v>
      </c>
      <c r="D36" s="311"/>
      <c r="E36" s="23"/>
    </row>
    <row r="37" spans="1:7">
      <c r="A37" s="130" t="s">
        <v>196</v>
      </c>
      <c r="B37" s="22"/>
      <c r="C37" s="289"/>
      <c r="D37" s="290"/>
      <c r="E37" s="291"/>
    </row>
    <row r="38" spans="1:7">
      <c r="A38" s="298" t="s">
        <v>36</v>
      </c>
      <c r="B38" s="299"/>
      <c r="C38" s="299"/>
      <c r="D38" s="299"/>
      <c r="E38" s="300"/>
    </row>
    <row r="39" spans="1:7">
      <c r="A39" s="130" t="s">
        <v>37</v>
      </c>
      <c r="B39" s="17"/>
      <c r="C39" s="311" t="s">
        <v>38</v>
      </c>
      <c r="D39" s="311"/>
      <c r="E39" s="18"/>
      <c r="G39" s="120"/>
    </row>
    <row r="40" spans="1:7">
      <c r="A40" s="130" t="s">
        <v>39</v>
      </c>
      <c r="B40" s="17"/>
      <c r="C40" s="311" t="s">
        <v>40</v>
      </c>
      <c r="D40" s="311"/>
      <c r="E40" s="18"/>
    </row>
    <row r="41" spans="1:7">
      <c r="A41" s="130" t="s">
        <v>41</v>
      </c>
      <c r="B41" s="17"/>
      <c r="C41" s="311" t="s">
        <v>42</v>
      </c>
      <c r="D41" s="311"/>
      <c r="E41" s="18"/>
    </row>
    <row r="42" spans="1:7">
      <c r="A42" s="130" t="s">
        <v>43</v>
      </c>
      <c r="B42" s="17"/>
      <c r="C42" s="311" t="s">
        <v>44</v>
      </c>
      <c r="D42" s="311"/>
      <c r="E42" s="18"/>
    </row>
    <row r="43" spans="1:7" ht="24">
      <c r="A43" s="131" t="s">
        <v>45</v>
      </c>
      <c r="B43" s="17"/>
      <c r="C43" s="311" t="s">
        <v>46</v>
      </c>
      <c r="D43" s="311"/>
      <c r="E43" s="18"/>
    </row>
    <row r="44" spans="1:7">
      <c r="A44" s="130" t="s">
        <v>47</v>
      </c>
      <c r="B44" s="17"/>
      <c r="C44" s="311" t="s">
        <v>48</v>
      </c>
      <c r="D44" s="311"/>
      <c r="E44" s="18"/>
    </row>
    <row r="45" spans="1:7">
      <c r="A45" s="132" t="s">
        <v>49</v>
      </c>
      <c r="B45" s="433"/>
      <c r="C45" s="433"/>
      <c r="D45" s="433"/>
      <c r="E45" s="434"/>
    </row>
    <row r="46" spans="1:7">
      <c r="A46" s="444" t="s">
        <v>342</v>
      </c>
      <c r="B46" s="445"/>
      <c r="C46" s="445"/>
      <c r="D46" s="445"/>
      <c r="E46" s="446"/>
    </row>
    <row r="47" spans="1:7">
      <c r="A47" s="447"/>
      <c r="B47" s="448"/>
      <c r="C47" s="448"/>
      <c r="D47" s="448"/>
      <c r="E47" s="449"/>
    </row>
    <row r="48" spans="1:7" ht="13.5" thickBot="1">
      <c r="A48" s="450"/>
      <c r="B48" s="451"/>
      <c r="C48" s="451"/>
      <c r="D48" s="451"/>
      <c r="E48" s="452"/>
    </row>
    <row r="49" spans="1:5" ht="4.5" customHeight="1" thickBot="1">
      <c r="A49" s="5"/>
      <c r="B49" s="5"/>
      <c r="C49" s="5"/>
      <c r="D49" s="5"/>
      <c r="E49" s="5"/>
    </row>
    <row r="50" spans="1:5">
      <c r="A50" s="422" t="s">
        <v>92</v>
      </c>
      <c r="B50" s="423"/>
      <c r="C50" s="423"/>
      <c r="D50" s="423"/>
      <c r="E50" s="424"/>
    </row>
    <row r="51" spans="1:5">
      <c r="A51" s="103" t="s">
        <v>50</v>
      </c>
      <c r="B51" s="21"/>
      <c r="C51" s="104" t="s">
        <v>51</v>
      </c>
      <c r="D51" s="425"/>
      <c r="E51" s="426"/>
    </row>
    <row r="52" spans="1:5" ht="13.5" thickBot="1">
      <c r="A52" s="105" t="s">
        <v>52</v>
      </c>
      <c r="B52" s="171"/>
      <c r="C52" s="106" t="s">
        <v>53</v>
      </c>
      <c r="D52" s="442" t="s">
        <v>338</v>
      </c>
      <c r="E52" s="443"/>
    </row>
    <row r="53" spans="1:5" ht="25.5" customHeight="1" thickBot="1">
      <c r="A53" s="5"/>
      <c r="B53" s="5"/>
      <c r="C53" s="5"/>
      <c r="D53" s="5"/>
      <c r="E53" s="5"/>
    </row>
    <row r="54" spans="1:5">
      <c r="A54" s="439" t="s">
        <v>54</v>
      </c>
      <c r="B54" s="440"/>
      <c r="C54" s="440"/>
      <c r="D54" s="440"/>
      <c r="E54" s="441"/>
    </row>
    <row r="55" spans="1:5">
      <c r="A55" s="435" t="s">
        <v>55</v>
      </c>
      <c r="B55" s="436"/>
      <c r="C55" s="436"/>
      <c r="D55" s="436"/>
      <c r="E55" s="8"/>
    </row>
    <row r="56" spans="1:5">
      <c r="A56" s="435" t="s">
        <v>56</v>
      </c>
      <c r="B56" s="436"/>
      <c r="C56" s="436"/>
      <c r="D56" s="436"/>
      <c r="E56" s="8"/>
    </row>
    <row r="57" spans="1:5" s="19" customFormat="1" ht="13.5" thickBot="1">
      <c r="A57" s="437" t="s">
        <v>57</v>
      </c>
      <c r="B57" s="438"/>
      <c r="C57" s="438"/>
      <c r="D57" s="438"/>
      <c r="E57" s="24"/>
    </row>
    <row r="58" spans="1:5" ht="4.5" customHeight="1" thickBot="1">
      <c r="A58" s="5"/>
      <c r="B58" s="5"/>
      <c r="C58" s="5"/>
      <c r="D58" s="5"/>
      <c r="E58" s="5"/>
    </row>
    <row r="59" spans="1:5">
      <c r="A59" s="427" t="s">
        <v>58</v>
      </c>
      <c r="B59" s="428"/>
      <c r="C59" s="428"/>
      <c r="D59" s="428"/>
      <c r="E59" s="429"/>
    </row>
    <row r="60" spans="1:5">
      <c r="A60" s="430" t="str">
        <f>CONCATENATE("Název projektu: ",B7)</f>
        <v xml:space="preserve">Název projektu: </v>
      </c>
      <c r="B60" s="431"/>
      <c r="C60" s="431"/>
      <c r="D60" s="431"/>
      <c r="E60" s="432"/>
    </row>
    <row r="61" spans="1:5">
      <c r="A61" s="430"/>
      <c r="B61" s="431"/>
      <c r="C61" s="431"/>
      <c r="D61" s="431"/>
      <c r="E61" s="432"/>
    </row>
    <row r="62" spans="1:5">
      <c r="A62" s="107" t="s">
        <v>59</v>
      </c>
      <c r="B62" s="108" t="s">
        <v>60</v>
      </c>
      <c r="C62" s="48"/>
      <c r="D62" s="108" t="s">
        <v>61</v>
      </c>
      <c r="E62" s="48"/>
    </row>
    <row r="63" spans="1:5">
      <c r="A63" s="109" t="s">
        <v>62</v>
      </c>
      <c r="B63" s="301"/>
      <c r="C63" s="297"/>
      <c r="D63" s="297"/>
      <c r="E63" s="302"/>
    </row>
    <row r="64" spans="1:5">
      <c r="A64" s="292" t="s">
        <v>343</v>
      </c>
      <c r="B64" s="293"/>
      <c r="C64" s="293"/>
      <c r="D64" s="294"/>
      <c r="E64" s="38"/>
    </row>
    <row r="65" spans="1:5">
      <c r="A65" s="110" t="s">
        <v>63</v>
      </c>
      <c r="B65" s="301"/>
      <c r="C65" s="297"/>
      <c r="D65" s="111" t="s">
        <v>64</v>
      </c>
      <c r="E65" s="11"/>
    </row>
    <row r="66" spans="1:5">
      <c r="A66" s="110" t="s">
        <v>63</v>
      </c>
      <c r="B66" s="301"/>
      <c r="C66" s="297"/>
      <c r="D66" s="111" t="s">
        <v>64</v>
      </c>
      <c r="E66" s="11"/>
    </row>
    <row r="67" spans="1:5">
      <c r="A67" s="110" t="s">
        <v>63</v>
      </c>
      <c r="B67" s="301"/>
      <c r="C67" s="297"/>
      <c r="D67" s="111" t="s">
        <v>64</v>
      </c>
      <c r="E67" s="11"/>
    </row>
    <row r="68" spans="1:5">
      <c r="A68" s="110" t="s">
        <v>63</v>
      </c>
      <c r="B68" s="297"/>
      <c r="C68" s="297"/>
      <c r="D68" s="111" t="s">
        <v>64</v>
      </c>
      <c r="E68" s="11"/>
    </row>
    <row r="69" spans="1:5">
      <c r="A69" s="415" t="s">
        <v>452</v>
      </c>
      <c r="B69" s="416"/>
      <c r="C69" s="416"/>
      <c r="D69" s="416"/>
      <c r="E69" s="417"/>
    </row>
    <row r="70" spans="1:5">
      <c r="A70" s="406" t="s">
        <v>65</v>
      </c>
      <c r="B70" s="327"/>
      <c r="C70" s="327"/>
      <c r="D70" s="327"/>
      <c r="E70" s="172"/>
    </row>
    <row r="71" spans="1:5">
      <c r="A71" s="407" t="s">
        <v>66</v>
      </c>
      <c r="B71" s="408"/>
      <c r="C71" s="408"/>
      <c r="D71" s="408"/>
      <c r="E71" s="409"/>
    </row>
    <row r="72" spans="1:5">
      <c r="A72" s="296"/>
      <c r="B72" s="297"/>
      <c r="C72" s="297"/>
      <c r="D72" s="297"/>
      <c r="E72" s="112" t="str">
        <f>IF(A72&lt;&gt;"","X","")</f>
        <v/>
      </c>
    </row>
    <row r="73" spans="1:5">
      <c r="A73" s="296"/>
      <c r="B73" s="297"/>
      <c r="C73" s="297"/>
      <c r="D73" s="297"/>
      <c r="E73" s="112" t="str">
        <f>IF(A73&lt;&gt;"","X","")</f>
        <v/>
      </c>
    </row>
    <row r="74" spans="1:5">
      <c r="A74" s="296"/>
      <c r="B74" s="297"/>
      <c r="C74" s="297"/>
      <c r="D74" s="297"/>
      <c r="E74" s="112" t="str">
        <f>IF(A74&lt;&gt;"","X","")</f>
        <v/>
      </c>
    </row>
    <row r="75" spans="1:5">
      <c r="A75" s="415" t="s">
        <v>182</v>
      </c>
      <c r="B75" s="416"/>
      <c r="C75" s="416"/>
      <c r="D75" s="416"/>
      <c r="E75" s="417"/>
    </row>
    <row r="76" spans="1:5">
      <c r="A76" s="317"/>
      <c r="B76" s="410"/>
      <c r="C76" s="410"/>
      <c r="D76" s="410"/>
      <c r="E76" s="411"/>
    </row>
    <row r="77" spans="1:5">
      <c r="A77" s="412"/>
      <c r="B77" s="413"/>
      <c r="C77" s="413"/>
      <c r="D77" s="413"/>
      <c r="E77" s="414"/>
    </row>
    <row r="78" spans="1:5">
      <c r="A78" s="412"/>
      <c r="B78" s="413"/>
      <c r="C78" s="413"/>
      <c r="D78" s="413"/>
      <c r="E78" s="414"/>
    </row>
    <row r="79" spans="1:5">
      <c r="A79" s="412"/>
      <c r="B79" s="413"/>
      <c r="C79" s="413"/>
      <c r="D79" s="413"/>
      <c r="E79" s="414"/>
    </row>
    <row r="80" spans="1:5">
      <c r="A80" s="412"/>
      <c r="B80" s="413"/>
      <c r="C80" s="413"/>
      <c r="D80" s="413"/>
      <c r="E80" s="414"/>
    </row>
    <row r="81" spans="1:5">
      <c r="A81" s="412"/>
      <c r="B81" s="413"/>
      <c r="C81" s="413"/>
      <c r="D81" s="413"/>
      <c r="E81" s="414"/>
    </row>
    <row r="82" spans="1:5">
      <c r="A82" s="412"/>
      <c r="B82" s="413"/>
      <c r="C82" s="413"/>
      <c r="D82" s="413"/>
      <c r="E82" s="414"/>
    </row>
    <row r="83" spans="1:5">
      <c r="A83" s="412"/>
      <c r="B83" s="413"/>
      <c r="C83" s="413"/>
      <c r="D83" s="413"/>
      <c r="E83" s="414"/>
    </row>
    <row r="84" spans="1:5">
      <c r="A84" s="292" t="s">
        <v>67</v>
      </c>
      <c r="B84" s="293"/>
      <c r="C84" s="293"/>
      <c r="D84" s="293"/>
      <c r="E84" s="295"/>
    </row>
    <row r="85" spans="1:5">
      <c r="A85" s="317"/>
      <c r="B85" s="318"/>
      <c r="C85" s="318"/>
      <c r="D85" s="318"/>
      <c r="E85" s="319"/>
    </row>
    <row r="86" spans="1:5">
      <c r="A86" s="320"/>
      <c r="B86" s="321"/>
      <c r="C86" s="321"/>
      <c r="D86" s="321"/>
      <c r="E86" s="322"/>
    </row>
    <row r="87" spans="1:5">
      <c r="A87" s="320"/>
      <c r="B87" s="321"/>
      <c r="C87" s="321"/>
      <c r="D87" s="321"/>
      <c r="E87" s="322"/>
    </row>
    <row r="88" spans="1:5">
      <c r="A88" s="320"/>
      <c r="B88" s="321"/>
      <c r="C88" s="321"/>
      <c r="D88" s="321"/>
      <c r="E88" s="322"/>
    </row>
    <row r="89" spans="1:5">
      <c r="A89" s="320"/>
      <c r="B89" s="321"/>
      <c r="C89" s="321"/>
      <c r="D89" s="321"/>
      <c r="E89" s="322"/>
    </row>
    <row r="90" spans="1:5">
      <c r="A90" s="320"/>
      <c r="B90" s="321"/>
      <c r="C90" s="321"/>
      <c r="D90" s="321"/>
      <c r="E90" s="322"/>
    </row>
    <row r="91" spans="1:5">
      <c r="A91" s="320"/>
      <c r="B91" s="321"/>
      <c r="C91" s="321"/>
      <c r="D91" s="321"/>
      <c r="E91" s="322"/>
    </row>
    <row r="92" spans="1:5">
      <c r="A92" s="323"/>
      <c r="B92" s="324"/>
      <c r="C92" s="324"/>
      <c r="D92" s="324"/>
      <c r="E92" s="325"/>
    </row>
    <row r="93" spans="1:5">
      <c r="A93" s="326" t="s">
        <v>68</v>
      </c>
      <c r="B93" s="327"/>
      <c r="C93" s="327"/>
      <c r="D93" s="327"/>
      <c r="E93" s="328"/>
    </row>
    <row r="94" spans="1:5">
      <c r="A94" s="107" t="s">
        <v>29</v>
      </c>
      <c r="B94" s="167"/>
      <c r="C94" s="113" t="s">
        <v>30</v>
      </c>
      <c r="D94" s="7"/>
      <c r="E94" s="8"/>
    </row>
    <row r="95" spans="1:5">
      <c r="A95" s="107" t="s">
        <v>31</v>
      </c>
      <c r="B95" s="301"/>
      <c r="C95" s="297"/>
      <c r="D95" s="297"/>
      <c r="E95" s="302"/>
    </row>
    <row r="96" spans="1:5">
      <c r="A96" s="107" t="s">
        <v>69</v>
      </c>
      <c r="B96" s="297"/>
      <c r="C96" s="297"/>
      <c r="D96" s="297"/>
      <c r="E96" s="302"/>
    </row>
    <row r="97" spans="1:5">
      <c r="A97" s="107" t="s">
        <v>32</v>
      </c>
      <c r="B97" s="297"/>
      <c r="C97" s="297"/>
      <c r="D97" s="297"/>
      <c r="E97" s="302"/>
    </row>
    <row r="98" spans="1:5">
      <c r="A98" s="107" t="s">
        <v>70</v>
      </c>
      <c r="B98" s="9"/>
      <c r="C98" s="306"/>
      <c r="D98" s="306"/>
      <c r="E98" s="307"/>
    </row>
    <row r="99" spans="1:5">
      <c r="A99" s="107" t="s">
        <v>34</v>
      </c>
      <c r="B99" s="388"/>
      <c r="C99" s="389"/>
      <c r="D99" s="389"/>
      <c r="E99" s="390"/>
    </row>
    <row r="100" spans="1:5">
      <c r="A100" s="391" t="s">
        <v>71</v>
      </c>
      <c r="B100" s="392"/>
      <c r="C100" s="392"/>
      <c r="D100" s="392"/>
      <c r="E100" s="8"/>
    </row>
    <row r="101" spans="1:5" ht="13.5" thickBot="1">
      <c r="A101" s="380" t="s">
        <v>72</v>
      </c>
      <c r="B101" s="381"/>
      <c r="C101" s="381"/>
      <c r="D101" s="381"/>
      <c r="E101" s="10"/>
    </row>
    <row r="102" spans="1:5" ht="7.5" customHeight="1" thickBot="1">
      <c r="A102" s="5"/>
      <c r="B102" s="5"/>
      <c r="C102" s="5"/>
      <c r="D102" s="5"/>
      <c r="E102" s="5"/>
    </row>
    <row r="103" spans="1:5">
      <c r="A103" s="382" t="s">
        <v>73</v>
      </c>
      <c r="B103" s="383"/>
      <c r="C103" s="383"/>
      <c r="D103" s="383"/>
      <c r="E103" s="384"/>
    </row>
    <row r="104" spans="1:5">
      <c r="A104" s="314" t="s">
        <v>74</v>
      </c>
      <c r="B104" s="315"/>
      <c r="C104" s="315"/>
      <c r="D104" s="315"/>
      <c r="E104" s="316"/>
    </row>
    <row r="105" spans="1:5">
      <c r="A105" s="329" t="s">
        <v>14</v>
      </c>
      <c r="B105" s="313"/>
      <c r="C105" s="313"/>
      <c r="D105" s="313"/>
      <c r="E105" s="160">
        <f>'Formulář rozpočtu'!E50</f>
        <v>0</v>
      </c>
    </row>
    <row r="106" spans="1:5">
      <c r="A106" s="329" t="s">
        <v>75</v>
      </c>
      <c r="B106" s="313"/>
      <c r="C106" s="313"/>
      <c r="D106" s="313"/>
      <c r="E106" s="160">
        <f>'Formulář rozpočtu'!E46+'Formulář rozpočtu'!E47</f>
        <v>0</v>
      </c>
    </row>
    <row r="107" spans="1:5">
      <c r="A107" s="312" t="s">
        <v>229</v>
      </c>
      <c r="B107" s="313"/>
      <c r="C107" s="313"/>
      <c r="D107" s="313"/>
      <c r="E107" s="160">
        <f>'Formulář rozpočtu'!E4</f>
        <v>0</v>
      </c>
    </row>
    <row r="108" spans="1:5">
      <c r="A108" s="312" t="s">
        <v>230</v>
      </c>
      <c r="B108" s="313"/>
      <c r="C108" s="313"/>
      <c r="D108" s="313"/>
      <c r="E108" s="160">
        <f>'Formulář rozpočtu'!E46+'Formulář rozpočtu'!E47-'Formulář rozpočtu'!E4</f>
        <v>0</v>
      </c>
    </row>
    <row r="109" spans="1:5">
      <c r="A109" s="312" t="s">
        <v>76</v>
      </c>
      <c r="B109" s="313"/>
      <c r="C109" s="313"/>
      <c r="D109" s="313"/>
      <c r="E109" s="160">
        <f>'Formulář rozpočtu'!D49</f>
        <v>0</v>
      </c>
    </row>
    <row r="110" spans="1:5">
      <c r="A110" s="314" t="s">
        <v>77</v>
      </c>
      <c r="B110" s="315"/>
      <c r="C110" s="315"/>
      <c r="D110" s="315"/>
      <c r="E110" s="316"/>
    </row>
    <row r="111" spans="1:5" ht="43.5" customHeight="1">
      <c r="A111" s="376" t="s">
        <v>344</v>
      </c>
      <c r="B111" s="377"/>
      <c r="C111" s="377"/>
      <c r="D111" s="377"/>
      <c r="E111" s="160">
        <f>'Formulář rozpočtu'!C50</f>
        <v>0</v>
      </c>
    </row>
    <row r="112" spans="1:5">
      <c r="A112" s="385" t="s">
        <v>78</v>
      </c>
      <c r="B112" s="386"/>
      <c r="C112" s="386"/>
      <c r="D112" s="387"/>
      <c r="E112" s="12" t="s">
        <v>339</v>
      </c>
    </row>
    <row r="113" spans="1:5">
      <c r="A113" s="329" t="s">
        <v>79</v>
      </c>
      <c r="B113" s="313"/>
      <c r="C113" s="313"/>
      <c r="D113" s="313"/>
      <c r="E113" s="160">
        <f>'Formulář rozpočtu'!C50</f>
        <v>0</v>
      </c>
    </row>
    <row r="114" spans="1:5">
      <c r="A114" s="312" t="s">
        <v>229</v>
      </c>
      <c r="B114" s="313"/>
      <c r="C114" s="313"/>
      <c r="D114" s="313"/>
      <c r="E114" s="160">
        <f>'Formulář rozpočtu'!C4</f>
        <v>0</v>
      </c>
    </row>
    <row r="115" spans="1:5">
      <c r="A115" s="312" t="s">
        <v>231</v>
      </c>
      <c r="B115" s="313"/>
      <c r="C115" s="313"/>
      <c r="D115" s="313"/>
      <c r="E115" s="160">
        <f>'Formulář rozpočtu'!C50-'Formulář rozpočtu'!C4</f>
        <v>0</v>
      </c>
    </row>
    <row r="116" spans="1:5">
      <c r="A116" s="329" t="s">
        <v>80</v>
      </c>
      <c r="B116" s="313"/>
      <c r="C116" s="313"/>
      <c r="D116" s="313"/>
      <c r="E116" s="161" t="e">
        <f>'Formulář rozpočtu'!C51</f>
        <v>#DIV/0!</v>
      </c>
    </row>
    <row r="117" spans="1:5">
      <c r="A117" s="329" t="s">
        <v>81</v>
      </c>
      <c r="B117" s="313"/>
      <c r="C117" s="313"/>
      <c r="D117" s="313"/>
      <c r="E117" s="162" t="e">
        <f>'Formulář rozpočtu'!D51</f>
        <v>#DIV/0!</v>
      </c>
    </row>
    <row r="118" spans="1:5" s="19" customFormat="1" ht="28.5" customHeight="1">
      <c r="A118" s="376" t="s">
        <v>277</v>
      </c>
      <c r="B118" s="377"/>
      <c r="C118" s="377"/>
      <c r="D118" s="377"/>
      <c r="E118" s="161" t="e">
        <f>+'Formulář rozpočtu'!D8/'Formulář rozpočtu'!E50</f>
        <v>#DIV/0!</v>
      </c>
    </row>
    <row r="119" spans="1:5">
      <c r="A119" s="378" t="s">
        <v>197</v>
      </c>
      <c r="B119" s="313"/>
      <c r="C119" s="313"/>
      <c r="D119" s="313"/>
      <c r="E119" s="379"/>
    </row>
    <row r="120" spans="1:5" ht="12.75" customHeight="1">
      <c r="A120" s="159" t="s">
        <v>82</v>
      </c>
      <c r="B120" s="375"/>
      <c r="C120" s="375"/>
      <c r="D120" s="39"/>
      <c r="E120" s="163" t="e">
        <f>SUM(D120/$E$105)</f>
        <v>#DIV/0!</v>
      </c>
    </row>
    <row r="121" spans="1:5">
      <c r="A121" s="159" t="s">
        <v>82</v>
      </c>
      <c r="B121" s="375"/>
      <c r="C121" s="375"/>
      <c r="D121" s="39"/>
      <c r="E121" s="163" t="e">
        <f t="shared" ref="E121:E130" si="0">SUM(D121/$E$105)</f>
        <v>#DIV/0!</v>
      </c>
    </row>
    <row r="122" spans="1:5">
      <c r="A122" s="159" t="s">
        <v>82</v>
      </c>
      <c r="B122" s="375"/>
      <c r="C122" s="375"/>
      <c r="D122" s="39"/>
      <c r="E122" s="163" t="e">
        <f t="shared" si="0"/>
        <v>#DIV/0!</v>
      </c>
    </row>
    <row r="123" spans="1:5">
      <c r="A123" s="378" t="s">
        <v>235</v>
      </c>
      <c r="B123" s="313"/>
      <c r="C123" s="313"/>
      <c r="D123" s="313"/>
      <c r="E123" s="379"/>
    </row>
    <row r="124" spans="1:5">
      <c r="A124" s="159" t="s">
        <v>82</v>
      </c>
      <c r="B124" s="375"/>
      <c r="C124" s="375"/>
      <c r="D124" s="39"/>
      <c r="E124" s="163" t="e">
        <f t="shared" si="0"/>
        <v>#DIV/0!</v>
      </c>
    </row>
    <row r="125" spans="1:5">
      <c r="A125" s="159" t="s">
        <v>82</v>
      </c>
      <c r="B125" s="375"/>
      <c r="C125" s="375"/>
      <c r="D125" s="39"/>
      <c r="E125" s="163" t="e">
        <f t="shared" si="0"/>
        <v>#DIV/0!</v>
      </c>
    </row>
    <row r="126" spans="1:5">
      <c r="A126" s="159" t="s">
        <v>82</v>
      </c>
      <c r="B126" s="375"/>
      <c r="C126" s="375"/>
      <c r="D126" s="39"/>
      <c r="E126" s="163" t="e">
        <f t="shared" si="0"/>
        <v>#DIV/0!</v>
      </c>
    </row>
    <row r="127" spans="1:5">
      <c r="A127" s="396" t="s">
        <v>83</v>
      </c>
      <c r="B127" s="397"/>
      <c r="C127" s="397"/>
      <c r="D127" s="397"/>
      <c r="E127" s="398"/>
    </row>
    <row r="128" spans="1:5">
      <c r="A128" s="159" t="s">
        <v>82</v>
      </c>
      <c r="B128" s="297"/>
      <c r="C128" s="297"/>
      <c r="D128" s="13"/>
      <c r="E128" s="163" t="e">
        <f t="shared" si="0"/>
        <v>#DIV/0!</v>
      </c>
    </row>
    <row r="129" spans="1:5">
      <c r="A129" s="159" t="s">
        <v>82</v>
      </c>
      <c r="B129" s="297"/>
      <c r="C129" s="297"/>
      <c r="D129" s="13"/>
      <c r="E129" s="163" t="e">
        <f t="shared" si="0"/>
        <v>#DIV/0!</v>
      </c>
    </row>
    <row r="130" spans="1:5" ht="13.5" thickBot="1">
      <c r="A130" s="164" t="s">
        <v>82</v>
      </c>
      <c r="B130" s="421"/>
      <c r="C130" s="421"/>
      <c r="D130" s="14"/>
      <c r="E130" s="163" t="e">
        <f t="shared" si="0"/>
        <v>#DIV/0!</v>
      </c>
    </row>
    <row r="131" spans="1:5" ht="6" customHeight="1" thickBot="1">
      <c r="A131" s="5"/>
      <c r="B131" s="5"/>
      <c r="C131" s="5"/>
      <c r="D131" s="5"/>
      <c r="E131" s="5"/>
    </row>
    <row r="132" spans="1:5">
      <c r="A132" s="418" t="s">
        <v>345</v>
      </c>
      <c r="B132" s="419"/>
      <c r="C132" s="419"/>
      <c r="D132" s="419"/>
      <c r="E132" s="420"/>
    </row>
    <row r="133" spans="1:5">
      <c r="A133" s="372" t="s">
        <v>84</v>
      </c>
      <c r="B133" s="373"/>
      <c r="C133" s="373"/>
      <c r="D133" s="268"/>
      <c r="E133" s="269"/>
    </row>
    <row r="134" spans="1:5">
      <c r="A134" s="372" t="s">
        <v>198</v>
      </c>
      <c r="B134" s="373"/>
      <c r="C134" s="373"/>
      <c r="D134" s="268"/>
      <c r="E134" s="269"/>
    </row>
    <row r="135" spans="1:5">
      <c r="A135" s="372" t="s">
        <v>85</v>
      </c>
      <c r="B135" s="373"/>
      <c r="C135" s="373"/>
      <c r="D135" s="373"/>
      <c r="E135" s="374"/>
    </row>
    <row r="136" spans="1:5">
      <c r="A136" s="139" t="s">
        <v>86</v>
      </c>
      <c r="B136" s="301"/>
      <c r="C136" s="297"/>
      <c r="D136" s="370"/>
      <c r="E136" s="371"/>
    </row>
    <row r="137" spans="1:5">
      <c r="A137" s="139" t="s">
        <v>86</v>
      </c>
      <c r="B137" s="394"/>
      <c r="C137" s="395"/>
      <c r="D137" s="393"/>
      <c r="E137" s="305"/>
    </row>
    <row r="138" spans="1:5">
      <c r="A138" s="139" t="s">
        <v>86</v>
      </c>
      <c r="B138" s="394"/>
      <c r="C138" s="395"/>
      <c r="D138" s="393"/>
      <c r="E138" s="305"/>
    </row>
    <row r="139" spans="1:5">
      <c r="A139" s="139" t="s">
        <v>86</v>
      </c>
      <c r="B139" s="297"/>
      <c r="C139" s="297"/>
      <c r="D139" s="370"/>
      <c r="E139" s="371"/>
    </row>
    <row r="140" spans="1:5">
      <c r="A140" s="139" t="s">
        <v>86</v>
      </c>
      <c r="B140" s="297"/>
      <c r="C140" s="297"/>
      <c r="D140" s="370"/>
      <c r="E140" s="371"/>
    </row>
    <row r="141" spans="1:5">
      <c r="A141" s="372" t="s">
        <v>87</v>
      </c>
      <c r="B141" s="373"/>
      <c r="C141" s="373"/>
      <c r="D141" s="370"/>
      <c r="E141" s="371"/>
    </row>
    <row r="142" spans="1:5">
      <c r="A142" s="372" t="s">
        <v>88</v>
      </c>
      <c r="B142" s="373"/>
      <c r="C142" s="373"/>
      <c r="D142" s="370"/>
      <c r="E142" s="371"/>
    </row>
    <row r="143" spans="1:5" ht="13.5" thickBot="1">
      <c r="A143" s="402" t="s">
        <v>89</v>
      </c>
      <c r="B143" s="403"/>
      <c r="C143" s="403"/>
      <c r="D143" s="404"/>
      <c r="E143" s="405"/>
    </row>
    <row r="144" spans="1:5" ht="6" customHeight="1">
      <c r="A144" s="5"/>
      <c r="B144" s="5"/>
      <c r="C144" s="5"/>
      <c r="D144" s="5"/>
      <c r="E144" s="5"/>
    </row>
    <row r="145" spans="1:5" ht="13.5" thickBot="1">
      <c r="A145" s="399" t="s">
        <v>346</v>
      </c>
      <c r="B145" s="400"/>
      <c r="C145" s="400"/>
      <c r="D145" s="401"/>
      <c r="E145" s="235"/>
    </row>
    <row r="146" spans="1:5">
      <c r="A146" s="15"/>
      <c r="B146" s="15"/>
      <c r="C146" s="15"/>
      <c r="D146" s="15"/>
      <c r="E146" s="15"/>
    </row>
    <row r="147" spans="1:5">
      <c r="A147" s="15"/>
      <c r="B147" s="15"/>
      <c r="C147" s="15"/>
      <c r="D147" s="15"/>
      <c r="E147" s="15"/>
    </row>
    <row r="148" spans="1:5">
      <c r="A148" s="15"/>
      <c r="B148" s="15"/>
      <c r="C148" s="15"/>
      <c r="D148" s="15"/>
      <c r="E148" s="15"/>
    </row>
    <row r="149" spans="1:5">
      <c r="A149" s="15"/>
      <c r="B149" s="15"/>
      <c r="C149" s="15"/>
      <c r="D149" s="15"/>
      <c r="E149" s="15"/>
    </row>
    <row r="150" spans="1:5">
      <c r="A150" s="15"/>
      <c r="B150" s="15"/>
      <c r="C150" s="15"/>
      <c r="D150" s="15"/>
      <c r="E150" s="15"/>
    </row>
    <row r="151" spans="1:5">
      <c r="A151" s="15"/>
      <c r="B151" s="15"/>
      <c r="C151" s="15"/>
      <c r="D151" s="15"/>
      <c r="E151" s="15"/>
    </row>
    <row r="152" spans="1:5">
      <c r="A152" s="15"/>
      <c r="B152" s="15"/>
      <c r="C152" s="15"/>
      <c r="D152" s="15"/>
      <c r="E152" s="15"/>
    </row>
    <row r="153" spans="1:5">
      <c r="A153" s="15"/>
      <c r="B153" s="15"/>
      <c r="C153" s="15"/>
      <c r="D153" s="15"/>
      <c r="E153" s="15"/>
    </row>
    <row r="154" spans="1:5" ht="13.5" thickBot="1">
      <c r="A154" s="15"/>
      <c r="B154" s="15"/>
      <c r="C154" s="15"/>
      <c r="D154" s="15"/>
      <c r="E154" s="15"/>
    </row>
    <row r="155" spans="1:5">
      <c r="A155" s="280" t="s">
        <v>278</v>
      </c>
      <c r="B155" s="281"/>
      <c r="C155" s="281"/>
      <c r="D155" s="281"/>
      <c r="E155" s="282"/>
    </row>
    <row r="156" spans="1:5" ht="27" customHeight="1">
      <c r="A156" s="277" t="s">
        <v>348</v>
      </c>
      <c r="B156" s="278"/>
      <c r="C156" s="279"/>
      <c r="D156" s="268"/>
      <c r="E156" s="269"/>
    </row>
    <row r="157" spans="1:5">
      <c r="A157" s="270" t="s">
        <v>280</v>
      </c>
      <c r="B157" s="271"/>
      <c r="C157" s="271"/>
      <c r="D157" s="268"/>
      <c r="E157" s="269"/>
    </row>
    <row r="158" spans="1:5" ht="25.5" customHeight="1">
      <c r="A158" s="277" t="s">
        <v>351</v>
      </c>
      <c r="B158" s="278"/>
      <c r="C158" s="279"/>
      <c r="D158" s="268"/>
      <c r="E158" s="269"/>
    </row>
    <row r="159" spans="1:5">
      <c r="A159" s="270" t="s">
        <v>279</v>
      </c>
      <c r="B159" s="271"/>
      <c r="C159" s="271"/>
      <c r="D159" s="268"/>
      <c r="E159" s="269"/>
    </row>
    <row r="160" spans="1:5">
      <c r="A160" s="270" t="s">
        <v>349</v>
      </c>
      <c r="B160" s="271"/>
      <c r="C160" s="271"/>
      <c r="D160" s="268"/>
      <c r="E160" s="269"/>
    </row>
    <row r="161" spans="1:5" ht="13.5" thickBot="1">
      <c r="A161" s="272" t="s">
        <v>350</v>
      </c>
      <c r="B161" s="273"/>
      <c r="C161" s="274"/>
      <c r="D161" s="275"/>
      <c r="E161" s="276"/>
    </row>
    <row r="162" spans="1:5">
      <c r="A162" s="15"/>
      <c r="B162" s="15"/>
      <c r="C162" s="15"/>
      <c r="D162" s="15"/>
      <c r="E162" s="15"/>
    </row>
    <row r="163" spans="1:5">
      <c r="A163" s="15" t="s">
        <v>90</v>
      </c>
      <c r="B163" s="15"/>
      <c r="C163" s="15"/>
      <c r="D163" s="15"/>
      <c r="E163" s="15"/>
    </row>
    <row r="164" spans="1:5">
      <c r="A164" s="15"/>
      <c r="B164" s="15"/>
      <c r="C164" s="15"/>
      <c r="D164" s="15"/>
      <c r="E164" s="15"/>
    </row>
    <row r="165" spans="1:5">
      <c r="A165" s="15" t="s">
        <v>276</v>
      </c>
      <c r="B165" s="288" t="s">
        <v>91</v>
      </c>
      <c r="C165" s="288"/>
      <c r="D165" s="288"/>
      <c r="E165" s="288"/>
    </row>
    <row r="166" spans="1:5">
      <c r="A166" s="15"/>
      <c r="B166" s="15"/>
      <c r="C166" s="15"/>
      <c r="D166" s="15"/>
      <c r="E166" s="15"/>
    </row>
    <row r="167" spans="1:5">
      <c r="A167" s="15"/>
      <c r="B167" s="15"/>
      <c r="C167" s="15"/>
      <c r="D167" s="15"/>
      <c r="E167" s="15"/>
    </row>
    <row r="168" spans="1:5">
      <c r="A168" s="221" t="s">
        <v>358</v>
      </c>
      <c r="B168" s="6"/>
      <c r="C168" s="6"/>
      <c r="D168" s="6"/>
      <c r="E168" s="6"/>
    </row>
    <row r="169" spans="1:5">
      <c r="A169" s="221" t="s">
        <v>359</v>
      </c>
      <c r="B169" s="6"/>
      <c r="C169" s="6"/>
      <c r="D169" s="6"/>
      <c r="E169" s="6"/>
    </row>
    <row r="170" spans="1:5">
      <c r="A170" s="6"/>
      <c r="B170" s="6"/>
      <c r="C170" s="6"/>
      <c r="D170" s="6"/>
      <c r="E170" s="6"/>
    </row>
    <row r="171" spans="1:5">
      <c r="B171" s="6"/>
      <c r="C171" s="6"/>
      <c r="D171" s="6"/>
      <c r="E171" s="6"/>
    </row>
    <row r="172" spans="1:5">
      <c r="B172" s="6"/>
      <c r="C172" s="6"/>
      <c r="D172" s="6"/>
      <c r="E172" s="6"/>
    </row>
    <row r="173" spans="1:5">
      <c r="A173" s="5"/>
      <c r="B173" s="5"/>
      <c r="C173" s="5"/>
      <c r="D173" s="5"/>
      <c r="E173" s="5"/>
    </row>
  </sheetData>
  <sheetProtection password="C699" sheet="1" objects="1" scenarios="1"/>
  <mergeCells count="139">
    <mergeCell ref="B45:E45"/>
    <mergeCell ref="A55:D55"/>
    <mergeCell ref="A56:D56"/>
    <mergeCell ref="A57:D57"/>
    <mergeCell ref="A54:E54"/>
    <mergeCell ref="D52:E52"/>
    <mergeCell ref="A46:E46"/>
    <mergeCell ref="A47:E48"/>
    <mergeCell ref="D51:E51"/>
    <mergeCell ref="A69:E69"/>
    <mergeCell ref="A59:E59"/>
    <mergeCell ref="A60:E61"/>
    <mergeCell ref="B63:E63"/>
    <mergeCell ref="B67:C67"/>
    <mergeCell ref="B68:C68"/>
    <mergeCell ref="B65:C65"/>
    <mergeCell ref="B66:C66"/>
    <mergeCell ref="D134:E134"/>
    <mergeCell ref="B129:C129"/>
    <mergeCell ref="B130:C130"/>
    <mergeCell ref="D136:E136"/>
    <mergeCell ref="C44:D44"/>
    <mergeCell ref="C40:D40"/>
    <mergeCell ref="C41:D41"/>
    <mergeCell ref="C42:D42"/>
    <mergeCell ref="C43:D43"/>
    <mergeCell ref="A50:E50"/>
    <mergeCell ref="A70:D70"/>
    <mergeCell ref="A71:E71"/>
    <mergeCell ref="A76:E83"/>
    <mergeCell ref="A75:E75"/>
    <mergeCell ref="A72:D72"/>
    <mergeCell ref="B121:C121"/>
    <mergeCell ref="A145:D145"/>
    <mergeCell ref="A143:C143"/>
    <mergeCell ref="D143:E143"/>
    <mergeCell ref="B139:C139"/>
    <mergeCell ref="A142:C142"/>
    <mergeCell ref="D142:E142"/>
    <mergeCell ref="D139:E139"/>
    <mergeCell ref="B140:C140"/>
    <mergeCell ref="D141:E141"/>
    <mergeCell ref="B138:C138"/>
    <mergeCell ref="D133:E133"/>
    <mergeCell ref="A127:E127"/>
    <mergeCell ref="B128:C128"/>
    <mergeCell ref="B124:C124"/>
    <mergeCell ref="B125:C125"/>
    <mergeCell ref="B126:C126"/>
    <mergeCell ref="D138:E138"/>
    <mergeCell ref="A132:E132"/>
    <mergeCell ref="A133:C133"/>
    <mergeCell ref="B99:E99"/>
    <mergeCell ref="A100:D100"/>
    <mergeCell ref="A115:D115"/>
    <mergeCell ref="A116:D116"/>
    <mergeCell ref="C98:E98"/>
    <mergeCell ref="D137:E137"/>
    <mergeCell ref="B137:C137"/>
    <mergeCell ref="B122:C122"/>
    <mergeCell ref="A123:E123"/>
    <mergeCell ref="A134:C134"/>
    <mergeCell ref="A101:D101"/>
    <mergeCell ref="A103:E103"/>
    <mergeCell ref="A113:D113"/>
    <mergeCell ref="A117:D117"/>
    <mergeCell ref="A114:D114"/>
    <mergeCell ref="A111:D111"/>
    <mergeCell ref="A112:D112"/>
    <mergeCell ref="A110:E110"/>
    <mergeCell ref="A107:D107"/>
    <mergeCell ref="A108:D108"/>
    <mergeCell ref="C39:D39"/>
    <mergeCell ref="D140:E140"/>
    <mergeCell ref="A141:C141"/>
    <mergeCell ref="A135:E135"/>
    <mergeCell ref="B136:C136"/>
    <mergeCell ref="B96:E96"/>
    <mergeCell ref="A105:D105"/>
    <mergeCell ref="B120:C120"/>
    <mergeCell ref="A118:D118"/>
    <mergeCell ref="A119:E119"/>
    <mergeCell ref="B8:E8"/>
    <mergeCell ref="A13:E13"/>
    <mergeCell ref="A10:B10"/>
    <mergeCell ref="C10:E10"/>
    <mergeCell ref="A11:B11"/>
    <mergeCell ref="A9:D9"/>
    <mergeCell ref="B14:E14"/>
    <mergeCell ref="B15:E15"/>
    <mergeCell ref="D18:E18"/>
    <mergeCell ref="C19:E19"/>
    <mergeCell ref="D22:E22"/>
    <mergeCell ref="D23:E23"/>
    <mergeCell ref="B20:E20"/>
    <mergeCell ref="B21:E21"/>
    <mergeCell ref="B95:E95"/>
    <mergeCell ref="A106:D106"/>
    <mergeCell ref="A1:E1"/>
    <mergeCell ref="A2:E2"/>
    <mergeCell ref="A5:E5"/>
    <mergeCell ref="B7:E7"/>
    <mergeCell ref="C25:E25"/>
    <mergeCell ref="A27:E27"/>
    <mergeCell ref="D17:E17"/>
    <mergeCell ref="C11:E11"/>
    <mergeCell ref="B29:E29"/>
    <mergeCell ref="B30:E30"/>
    <mergeCell ref="C31:E31"/>
    <mergeCell ref="B32:E32"/>
    <mergeCell ref="C36:D36"/>
    <mergeCell ref="A109:D109"/>
    <mergeCell ref="A104:E104"/>
    <mergeCell ref="A85:E92"/>
    <mergeCell ref="A93:E93"/>
    <mergeCell ref="B97:E97"/>
    <mergeCell ref="D24:E24"/>
    <mergeCell ref="A34:E34"/>
    <mergeCell ref="B165:E165"/>
    <mergeCell ref="C37:E37"/>
    <mergeCell ref="A64:D64"/>
    <mergeCell ref="A84:E84"/>
    <mergeCell ref="A73:D73"/>
    <mergeCell ref="A74:D74"/>
    <mergeCell ref="A35:E35"/>
    <mergeCell ref="A38:E38"/>
    <mergeCell ref="A156:C156"/>
    <mergeCell ref="D156:E156"/>
    <mergeCell ref="A157:C157"/>
    <mergeCell ref="D157:E157"/>
    <mergeCell ref="A155:E155"/>
    <mergeCell ref="A158:C158"/>
    <mergeCell ref="D158:E158"/>
    <mergeCell ref="D160:E160"/>
    <mergeCell ref="A160:C160"/>
    <mergeCell ref="A159:C159"/>
    <mergeCell ref="D159:E159"/>
    <mergeCell ref="A161:C161"/>
    <mergeCell ref="D161:E161"/>
  </mergeCells>
  <phoneticPr fontId="0" type="noConversion"/>
  <conditionalFormatting sqref="E118">
    <cfRule type="cellIs" dxfId="2" priority="1" stopIfTrue="1" operator="greaterThan">
      <formula>0.1</formula>
    </cfRule>
  </conditionalFormatting>
  <dataValidations count="12">
    <dataValidation type="list" allowBlank="1" showInputMessage="1" showErrorMessage="1" error="Vyberte kraj ze seznamu" sqref="D18:E18">
      <formula1>"Hlavní město Praha,Jihočeský,Jihomoravský,Karlovarský,Královéhradecký,Liberecký,Moravskoslezský,Olomoucký,Pardubický,Plzeňský,Středočeský,Ústecký,Vysočina,Zlínský"</formula1>
    </dataValidation>
    <dataValidation type="list" allowBlank="1" showInputMessage="1" showErrorMessage="1" error="Vyberte hodnotu ze seznamu" sqref="B15:E15">
      <formula1>"Spolek,Pobočný spolek,Obecně prospěšná společnost,Zapsaný ústav"</formula1>
    </dataValidation>
    <dataValidation type="list" errorStyle="warning" allowBlank="1" showInputMessage="1" showErrorMessage="1" error="Vyberte hodnotu ze seznamu" sqref="E9">
      <formula1>"A1,A2,A3,A4,B1,B2,B3,B4,B5,C1,C2,C3"</formula1>
    </dataValidation>
    <dataValidation type="list" allowBlank="1" showInputMessage="1" showErrorMessage="1" errorTitle="Vyberte odpověď ze seznamu" error="Vyberte odpověď ANO nebo NE" sqref="E64">
      <formula1>"ANO,NE"</formula1>
    </dataValidation>
    <dataValidation type="list" allowBlank="1" showInputMessage="1" showErrorMessage="1" errorTitle="Vyberte odpověď ze seznamu" error="Očekávaná odpověď je ANO nebo NE" promptTitle="Vyberte odpověď ze seznamu" sqref="E112">
      <formula1>"ANO,NE"</formula1>
    </dataValidation>
    <dataValidation type="decimal" operator="greaterThanOrEqual" allowBlank="1" showInputMessage="1" showErrorMessage="1" sqref="E65:E68 D120:D122 D124:D126 D128:D130 D133:E134">
      <formula1>0</formula1>
    </dataValidation>
    <dataValidation type="decimal" operator="greaterThan" allowBlank="1" showInputMessage="1" showErrorMessage="1" sqref="D136:E143">
      <formula1>0</formula1>
    </dataValidation>
    <dataValidation type="list" operator="greaterThanOrEqual" allowBlank="1" showInputMessage="1" showErrorMessage="1" sqref="E160 D160">
      <formula1>"Přiložena,Není relevantní"</formula1>
    </dataValidation>
    <dataValidation type="list" operator="greaterThanOrEqual" allowBlank="1" showInputMessage="1" showErrorMessage="1" sqref="D159:E159 D157:E157">
      <formula1>"Přiložena"</formula1>
    </dataValidation>
    <dataValidation type="list" operator="greaterThanOrEqual" allowBlank="1" showInputMessage="1" showErrorMessage="1" sqref="D161:E161">
      <formula1>"Přiložen,Není relevantní"</formula1>
    </dataValidation>
    <dataValidation type="list" operator="greaterThanOrEqual" allowBlank="1" showInputMessage="1" showErrorMessage="1" sqref="D156:E156">
      <formula1>"Přiložen"</formula1>
    </dataValidation>
    <dataValidation type="list" operator="greaterThanOrEqual" allowBlank="1" showInputMessage="1" showErrorMessage="1" sqref="D158:E158">
      <formula1>"Přiložena,Je uložena ve sbírce listin"</formula1>
    </dataValidation>
  </dataValidations>
  <pageMargins left="0.32" right="0.27" top="0.984251969" bottom="0.984251969" header="0.4921259845" footer="0.4921259845"/>
  <pageSetup paperSize="9" orientation="portrait" r:id="rId1"/>
  <headerFooter alignWithMargins="0"/>
  <rowBreaks count="1" manualBreakCount="1">
    <brk id="10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"/>
  <dimension ref="A1:E51"/>
  <sheetViews>
    <sheetView workbookViewId="0">
      <selection activeCell="B4" sqref="B4"/>
    </sheetView>
  </sheetViews>
  <sheetFormatPr defaultRowHeight="15"/>
  <cols>
    <col min="1" max="1" width="8.83203125" style="25" customWidth="1"/>
    <col min="2" max="2" width="81.83203125" style="4" customWidth="1"/>
    <col min="3" max="3" width="21.6640625" style="1" customWidth="1"/>
    <col min="4" max="5" width="21.1640625" style="1" customWidth="1"/>
    <col min="6" max="16384" width="9.33203125" style="40"/>
  </cols>
  <sheetData>
    <row r="1" spans="1:5" ht="22.5">
      <c r="A1" s="3"/>
      <c r="B1" s="16" t="s">
        <v>0</v>
      </c>
      <c r="D1" s="2"/>
      <c r="E1" s="2"/>
    </row>
    <row r="2" spans="1:5" ht="32.25" customHeight="1" thickBot="1">
      <c r="A2" s="210" t="s">
        <v>309</v>
      </c>
      <c r="B2" s="453">
        <f>+'Formulář žádosti'!B7:E7</f>
        <v>0</v>
      </c>
      <c r="C2" s="453"/>
      <c r="D2" s="453"/>
      <c r="E2" s="453"/>
    </row>
    <row r="3" spans="1:5" s="41" customFormat="1" ht="39.75" customHeight="1" thickBot="1">
      <c r="A3" s="192" t="s">
        <v>170</v>
      </c>
      <c r="B3" s="193" t="s">
        <v>1</v>
      </c>
      <c r="C3" s="193" t="s">
        <v>3</v>
      </c>
      <c r="D3" s="193" t="s">
        <v>2</v>
      </c>
      <c r="E3" s="194" t="s">
        <v>199</v>
      </c>
    </row>
    <row r="4" spans="1:5" ht="15.75" thickBot="1">
      <c r="A4" s="26" t="s">
        <v>214</v>
      </c>
      <c r="B4" s="195" t="s">
        <v>212</v>
      </c>
      <c r="C4" s="27">
        <f>SUM(C5:C8)</f>
        <v>0</v>
      </c>
      <c r="D4" s="27">
        <f>SUM(D5:D8)</f>
        <v>0</v>
      </c>
      <c r="E4" s="46">
        <f t="shared" ref="E4:E21" si="0">SUM(C4:D4)</f>
        <v>0</v>
      </c>
    </row>
    <row r="5" spans="1:5" ht="30">
      <c r="A5" s="31" t="s">
        <v>185</v>
      </c>
      <c r="B5" s="33" t="s">
        <v>219</v>
      </c>
      <c r="C5" s="116"/>
      <c r="D5" s="116"/>
      <c r="E5" s="45">
        <f t="shared" si="0"/>
        <v>0</v>
      </c>
    </row>
    <row r="6" spans="1:5">
      <c r="A6" s="30" t="s">
        <v>186</v>
      </c>
      <c r="B6" s="35" t="s">
        <v>7</v>
      </c>
      <c r="C6" s="115"/>
      <c r="D6" s="115"/>
      <c r="E6" s="44">
        <f t="shared" si="0"/>
        <v>0</v>
      </c>
    </row>
    <row r="7" spans="1:5" ht="30">
      <c r="A7" s="30" t="s">
        <v>187</v>
      </c>
      <c r="B7" s="35" t="s">
        <v>220</v>
      </c>
      <c r="C7" s="115"/>
      <c r="D7" s="115"/>
      <c r="E7" s="44">
        <f t="shared" si="0"/>
        <v>0</v>
      </c>
    </row>
    <row r="8" spans="1:5" ht="15.75" thickBot="1">
      <c r="A8" s="29" t="s">
        <v>190</v>
      </c>
      <c r="B8" s="34" t="s">
        <v>221</v>
      </c>
      <c r="C8" s="196"/>
      <c r="D8" s="114"/>
      <c r="E8" s="43">
        <f t="shared" si="0"/>
        <v>0</v>
      </c>
    </row>
    <row r="9" spans="1:5" ht="15.75" thickBot="1">
      <c r="A9" s="26" t="s">
        <v>213</v>
      </c>
      <c r="B9" s="195" t="s">
        <v>216</v>
      </c>
      <c r="C9" s="27">
        <f>SUM(C10:C11)</f>
        <v>0</v>
      </c>
      <c r="D9" s="27">
        <f>SUM(D10:D11)</f>
        <v>0</v>
      </c>
      <c r="E9" s="46">
        <f>SUM(C9:D9)</f>
        <v>0</v>
      </c>
    </row>
    <row r="10" spans="1:5">
      <c r="A10" s="31" t="s">
        <v>188</v>
      </c>
      <c r="B10" s="173" t="s">
        <v>200</v>
      </c>
      <c r="C10" s="116"/>
      <c r="D10" s="116"/>
      <c r="E10" s="45">
        <f t="shared" si="0"/>
        <v>0</v>
      </c>
    </row>
    <row r="11" spans="1:5" ht="15.75" thickBot="1">
      <c r="A11" s="29" t="s">
        <v>281</v>
      </c>
      <c r="B11" s="34" t="s">
        <v>282</v>
      </c>
      <c r="C11" s="114"/>
      <c r="D11" s="114"/>
      <c r="E11" s="43">
        <f>SUM(C11:D11)</f>
        <v>0</v>
      </c>
    </row>
    <row r="12" spans="1:5" ht="15.75" thickBot="1">
      <c r="A12" s="26" t="s">
        <v>205</v>
      </c>
      <c r="B12" s="197" t="s">
        <v>215</v>
      </c>
      <c r="C12" s="27">
        <f>+C13+C14+C20</f>
        <v>0</v>
      </c>
      <c r="D12" s="27">
        <f>+D13+D14+D20</f>
        <v>0</v>
      </c>
      <c r="E12" s="46">
        <f t="shared" si="0"/>
        <v>0</v>
      </c>
    </row>
    <row r="13" spans="1:5">
      <c r="A13" s="31" t="s">
        <v>189</v>
      </c>
      <c r="B13" s="33" t="s">
        <v>305</v>
      </c>
      <c r="C13" s="116"/>
      <c r="D13" s="116"/>
      <c r="E13" s="45">
        <f t="shared" si="0"/>
        <v>0</v>
      </c>
    </row>
    <row r="14" spans="1:5">
      <c r="A14" s="183" t="s">
        <v>210</v>
      </c>
      <c r="B14" s="28" t="s">
        <v>217</v>
      </c>
      <c r="C14" s="176">
        <f>SUM(C15:C19)</f>
        <v>0</v>
      </c>
      <c r="D14" s="176">
        <f>SUM(D15:D19)</f>
        <v>0</v>
      </c>
      <c r="E14" s="184">
        <f t="shared" si="0"/>
        <v>0</v>
      </c>
    </row>
    <row r="15" spans="1:5">
      <c r="A15" s="30" t="s">
        <v>191</v>
      </c>
      <c r="B15" s="117"/>
      <c r="C15" s="115"/>
      <c r="D15" s="115"/>
      <c r="E15" s="44">
        <f t="shared" si="0"/>
        <v>0</v>
      </c>
    </row>
    <row r="16" spans="1:5">
      <c r="A16" s="30" t="s">
        <v>192</v>
      </c>
      <c r="B16" s="117"/>
      <c r="C16" s="115"/>
      <c r="D16" s="115"/>
      <c r="E16" s="44">
        <f t="shared" si="0"/>
        <v>0</v>
      </c>
    </row>
    <row r="17" spans="1:5">
      <c r="A17" s="30" t="s">
        <v>206</v>
      </c>
      <c r="B17" s="117"/>
      <c r="C17" s="115"/>
      <c r="D17" s="115"/>
      <c r="E17" s="44">
        <f t="shared" si="0"/>
        <v>0</v>
      </c>
    </row>
    <row r="18" spans="1:5">
      <c r="A18" s="30" t="s">
        <v>207</v>
      </c>
      <c r="B18" s="117"/>
      <c r="C18" s="115"/>
      <c r="D18" s="115"/>
      <c r="E18" s="44">
        <f t="shared" si="0"/>
        <v>0</v>
      </c>
    </row>
    <row r="19" spans="1:5">
      <c r="A19" s="30" t="s">
        <v>225</v>
      </c>
      <c r="B19" s="177"/>
      <c r="C19" s="115"/>
      <c r="D19" s="115"/>
      <c r="E19" s="44">
        <f t="shared" si="0"/>
        <v>0</v>
      </c>
    </row>
    <row r="20" spans="1:5">
      <c r="A20" s="183" t="s">
        <v>211</v>
      </c>
      <c r="B20" s="28" t="s">
        <v>218</v>
      </c>
      <c r="C20" s="176">
        <f>SUM(C21:C25)</f>
        <v>0</v>
      </c>
      <c r="D20" s="176">
        <f>SUM(D21:D25)</f>
        <v>0</v>
      </c>
      <c r="E20" s="184">
        <f t="shared" si="0"/>
        <v>0</v>
      </c>
    </row>
    <row r="21" spans="1:5">
      <c r="A21" s="30" t="s">
        <v>193</v>
      </c>
      <c r="B21" s="117"/>
      <c r="C21" s="115"/>
      <c r="D21" s="115"/>
      <c r="E21" s="44">
        <f t="shared" si="0"/>
        <v>0</v>
      </c>
    </row>
    <row r="22" spans="1:5">
      <c r="A22" s="30" t="s">
        <v>194</v>
      </c>
      <c r="B22" s="117"/>
      <c r="C22" s="115"/>
      <c r="D22" s="115"/>
      <c r="E22" s="44">
        <f>SUM(C22:D22)</f>
        <v>0</v>
      </c>
    </row>
    <row r="23" spans="1:5">
      <c r="A23" s="30" t="s">
        <v>208</v>
      </c>
      <c r="B23" s="117"/>
      <c r="C23" s="115"/>
      <c r="D23" s="115"/>
      <c r="E23" s="44">
        <f>SUM(C23:D23)</f>
        <v>0</v>
      </c>
    </row>
    <row r="24" spans="1:5">
      <c r="A24" s="30" t="s">
        <v>209</v>
      </c>
      <c r="B24" s="117"/>
      <c r="C24" s="115"/>
      <c r="D24" s="115"/>
      <c r="E24" s="44">
        <f>SUM(C24:D24)</f>
        <v>0</v>
      </c>
    </row>
    <row r="25" spans="1:5" ht="15.75" thickBot="1">
      <c r="A25" s="29" t="s">
        <v>226</v>
      </c>
      <c r="B25" s="198"/>
      <c r="C25" s="114"/>
      <c r="D25" s="114"/>
      <c r="E25" s="43">
        <f>SUM(C25:D25)</f>
        <v>0</v>
      </c>
    </row>
    <row r="26" spans="1:5" ht="15.75" thickBot="1">
      <c r="A26" s="26" t="s">
        <v>222</v>
      </c>
      <c r="B26" s="197" t="s">
        <v>223</v>
      </c>
      <c r="C26" s="27">
        <f>SUM(C27:C34)+C35</f>
        <v>0</v>
      </c>
      <c r="D26" s="27">
        <f>SUM(D27:D34)+D35</f>
        <v>0</v>
      </c>
      <c r="E26" s="46">
        <f t="shared" ref="E26:E47" si="1">SUM(C26:D26)</f>
        <v>0</v>
      </c>
    </row>
    <row r="27" spans="1:5">
      <c r="A27" s="31" t="s">
        <v>283</v>
      </c>
      <c r="B27" s="173" t="s">
        <v>6</v>
      </c>
      <c r="C27" s="116"/>
      <c r="D27" s="116"/>
      <c r="E27" s="45">
        <f t="shared" si="1"/>
        <v>0</v>
      </c>
    </row>
    <row r="28" spans="1:5">
      <c r="A28" s="30" t="s">
        <v>284</v>
      </c>
      <c r="B28" s="35" t="s">
        <v>4</v>
      </c>
      <c r="C28" s="115"/>
      <c r="D28" s="115"/>
      <c r="E28" s="44">
        <f t="shared" si="1"/>
        <v>0</v>
      </c>
    </row>
    <row r="29" spans="1:5" s="42" customFormat="1">
      <c r="A29" s="30" t="s">
        <v>285</v>
      </c>
      <c r="B29" s="174" t="s">
        <v>201</v>
      </c>
      <c r="C29" s="178"/>
      <c r="D29" s="178"/>
      <c r="E29" s="44">
        <f t="shared" si="1"/>
        <v>0</v>
      </c>
    </row>
    <row r="30" spans="1:5">
      <c r="A30" s="30" t="s">
        <v>286</v>
      </c>
      <c r="B30" s="36" t="s">
        <v>202</v>
      </c>
      <c r="C30" s="115"/>
      <c r="D30" s="115"/>
      <c r="E30" s="44">
        <f t="shared" si="1"/>
        <v>0</v>
      </c>
    </row>
    <row r="31" spans="1:5">
      <c r="A31" s="30" t="s">
        <v>289</v>
      </c>
      <c r="B31" s="36" t="s">
        <v>5</v>
      </c>
      <c r="C31" s="115"/>
      <c r="D31" s="115"/>
      <c r="E31" s="44">
        <f t="shared" si="1"/>
        <v>0</v>
      </c>
    </row>
    <row r="32" spans="1:5">
      <c r="A32" s="30" t="s">
        <v>290</v>
      </c>
      <c r="B32" s="36" t="s">
        <v>294</v>
      </c>
      <c r="C32" s="115"/>
      <c r="D32" s="115"/>
      <c r="E32" s="44">
        <f t="shared" si="1"/>
        <v>0</v>
      </c>
    </row>
    <row r="33" spans="1:5">
      <c r="A33" s="30" t="s">
        <v>291</v>
      </c>
      <c r="B33" s="36" t="s">
        <v>204</v>
      </c>
      <c r="C33" s="115"/>
      <c r="D33" s="115"/>
      <c r="E33" s="44">
        <f t="shared" si="1"/>
        <v>0</v>
      </c>
    </row>
    <row r="34" spans="1:5">
      <c r="A34" s="30" t="s">
        <v>292</v>
      </c>
      <c r="B34" s="36" t="s">
        <v>203</v>
      </c>
      <c r="C34" s="115"/>
      <c r="D34" s="115"/>
      <c r="E34" s="44">
        <f t="shared" si="1"/>
        <v>0</v>
      </c>
    </row>
    <row r="35" spans="1:5">
      <c r="A35" s="185" t="s">
        <v>293</v>
      </c>
      <c r="B35" s="28" t="s">
        <v>224</v>
      </c>
      <c r="C35" s="176">
        <f>SUM(C36:C45)</f>
        <v>0</v>
      </c>
      <c r="D35" s="176">
        <f>SUM(D36:D45)</f>
        <v>0</v>
      </c>
      <c r="E35" s="184">
        <f t="shared" si="1"/>
        <v>0</v>
      </c>
    </row>
    <row r="36" spans="1:5">
      <c r="A36" s="186" t="s">
        <v>295</v>
      </c>
      <c r="B36" s="179"/>
      <c r="C36" s="115"/>
      <c r="D36" s="115"/>
      <c r="E36" s="44">
        <f t="shared" si="1"/>
        <v>0</v>
      </c>
    </row>
    <row r="37" spans="1:5">
      <c r="A37" s="186" t="s">
        <v>296</v>
      </c>
      <c r="B37" s="179"/>
      <c r="C37" s="115"/>
      <c r="D37" s="115"/>
      <c r="E37" s="44">
        <f t="shared" si="1"/>
        <v>0</v>
      </c>
    </row>
    <row r="38" spans="1:5">
      <c r="A38" s="186" t="s">
        <v>297</v>
      </c>
      <c r="B38" s="179"/>
      <c r="C38" s="115"/>
      <c r="D38" s="115"/>
      <c r="E38" s="44">
        <f t="shared" si="1"/>
        <v>0</v>
      </c>
    </row>
    <row r="39" spans="1:5">
      <c r="A39" s="186" t="s">
        <v>298</v>
      </c>
      <c r="B39" s="179"/>
      <c r="C39" s="115"/>
      <c r="D39" s="115"/>
      <c r="E39" s="44">
        <f t="shared" si="1"/>
        <v>0</v>
      </c>
    </row>
    <row r="40" spans="1:5">
      <c r="A40" s="186" t="s">
        <v>299</v>
      </c>
      <c r="B40" s="179"/>
      <c r="C40" s="115"/>
      <c r="D40" s="115"/>
      <c r="E40" s="44">
        <f t="shared" si="1"/>
        <v>0</v>
      </c>
    </row>
    <row r="41" spans="1:5">
      <c r="A41" s="186" t="s">
        <v>300</v>
      </c>
      <c r="B41" s="179"/>
      <c r="C41" s="115"/>
      <c r="D41" s="115"/>
      <c r="E41" s="44">
        <f>SUM(C41:D41)</f>
        <v>0</v>
      </c>
    </row>
    <row r="42" spans="1:5">
      <c r="A42" s="186" t="s">
        <v>301</v>
      </c>
      <c r="B42" s="179"/>
      <c r="C42" s="115"/>
      <c r="D42" s="115"/>
      <c r="E42" s="44">
        <f>SUM(C42:D42)</f>
        <v>0</v>
      </c>
    </row>
    <row r="43" spans="1:5">
      <c r="A43" s="186" t="s">
        <v>302</v>
      </c>
      <c r="B43" s="179"/>
      <c r="C43" s="115"/>
      <c r="D43" s="115"/>
      <c r="E43" s="44">
        <f>SUM(C43:D43)</f>
        <v>0</v>
      </c>
    </row>
    <row r="44" spans="1:5">
      <c r="A44" s="186" t="s">
        <v>303</v>
      </c>
      <c r="B44" s="179"/>
      <c r="C44" s="115"/>
      <c r="D44" s="115"/>
      <c r="E44" s="44">
        <f>SUM(C44:D44)</f>
        <v>0</v>
      </c>
    </row>
    <row r="45" spans="1:5">
      <c r="A45" s="186" t="s">
        <v>304</v>
      </c>
      <c r="B45" s="179"/>
      <c r="C45" s="115"/>
      <c r="D45" s="115"/>
      <c r="E45" s="44">
        <f>SUM(C45:D45)</f>
        <v>0</v>
      </c>
    </row>
    <row r="46" spans="1:5" ht="16.5" thickBot="1">
      <c r="A46" s="199"/>
      <c r="B46" s="200" t="s">
        <v>287</v>
      </c>
      <c r="C46" s="201">
        <f>C4+C9+C12+C26</f>
        <v>0</v>
      </c>
      <c r="D46" s="201">
        <f>D4+D9+D12+D26</f>
        <v>0</v>
      </c>
      <c r="E46" s="202">
        <f t="shared" si="1"/>
        <v>0</v>
      </c>
    </row>
    <row r="47" spans="1:5" ht="30" thickBot="1">
      <c r="A47" s="26" t="s">
        <v>288</v>
      </c>
      <c r="B47" s="207" t="s">
        <v>227</v>
      </c>
      <c r="C47" s="208"/>
      <c r="D47" s="208"/>
      <c r="E47" s="209">
        <f t="shared" si="1"/>
        <v>0</v>
      </c>
    </row>
    <row r="48" spans="1:5" ht="18.75" customHeight="1">
      <c r="A48" s="31"/>
      <c r="B48" s="203" t="s">
        <v>228</v>
      </c>
      <c r="C48" s="204" t="e">
        <f>C47/C50</f>
        <v>#DIV/0!</v>
      </c>
      <c r="D48" s="205"/>
      <c r="E48" s="206"/>
    </row>
    <row r="49" spans="1:5">
      <c r="A49" s="182"/>
      <c r="B49" s="180" t="s">
        <v>232</v>
      </c>
      <c r="C49" s="175"/>
      <c r="D49" s="115">
        <v>0</v>
      </c>
      <c r="E49" s="47"/>
    </row>
    <row r="50" spans="1:5" ht="20.25">
      <c r="A50" s="187"/>
      <c r="B50" s="181" t="s">
        <v>199</v>
      </c>
      <c r="C50" s="37">
        <f>C46+C47</f>
        <v>0</v>
      </c>
      <c r="D50" s="37">
        <f>D46+D47+D49</f>
        <v>0</v>
      </c>
      <c r="E50" s="188">
        <f>SUM(C50:D50)</f>
        <v>0</v>
      </c>
    </row>
    <row r="51" spans="1:5" ht="18.75" customHeight="1" thickBot="1">
      <c r="A51" s="32"/>
      <c r="B51" s="189" t="s">
        <v>233</v>
      </c>
      <c r="C51" s="190" t="e">
        <f>C50/E50</f>
        <v>#DIV/0!</v>
      </c>
      <c r="D51" s="190" t="e">
        <f>D50/E50</f>
        <v>#DIV/0!</v>
      </c>
      <c r="E51" s="191" t="e">
        <f>SUM(C51:D51)</f>
        <v>#DIV/0!</v>
      </c>
    </row>
  </sheetData>
  <sheetProtection password="C699" sheet="1" objects="1" scenarios="1"/>
  <mergeCells count="1">
    <mergeCell ref="B2:E2"/>
  </mergeCells>
  <phoneticPr fontId="0" type="noConversion"/>
  <conditionalFormatting sqref="C48">
    <cfRule type="cellIs" dxfId="1" priority="1" stopIfTrue="1" operator="greaterThan">
      <formula>0.2</formula>
    </cfRule>
  </conditionalFormatting>
  <conditionalFormatting sqref="C51">
    <cfRule type="cellIs" dxfId="0" priority="2" stopIfTrue="1" operator="greaterThan">
      <formula>0.7</formula>
    </cfRule>
  </conditionalFormatting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0"/>
  <sheetViews>
    <sheetView topLeftCell="A34" workbookViewId="0">
      <selection activeCell="C48" sqref="C48"/>
    </sheetView>
  </sheetViews>
  <sheetFormatPr defaultRowHeight="12.75"/>
  <cols>
    <col min="1" max="1" width="31.5" customWidth="1"/>
    <col min="2" max="2" width="21.6640625" customWidth="1"/>
    <col min="3" max="3" width="38.5" customWidth="1"/>
    <col min="4" max="4" width="44.1640625" customWidth="1"/>
    <col min="5" max="5" width="16.5" hidden="1" customWidth="1"/>
    <col min="6" max="6" width="23.33203125" customWidth="1"/>
    <col min="8" max="8" width="13.1640625" bestFit="1" customWidth="1"/>
  </cols>
  <sheetData>
    <row r="1" spans="1:4" ht="26.25" customHeight="1">
      <c r="A1" s="466" t="s">
        <v>311</v>
      </c>
      <c r="B1" s="466"/>
      <c r="C1" s="466"/>
      <c r="D1" s="466"/>
    </row>
    <row r="2" spans="1:4" ht="43.5" customHeight="1">
      <c r="A2" s="456" t="s">
        <v>333</v>
      </c>
      <c r="B2" s="457"/>
      <c r="C2" s="457"/>
      <c r="D2" s="457"/>
    </row>
    <row r="3" spans="1:4" ht="33" customHeight="1">
      <c r="A3" s="458" t="s">
        <v>334</v>
      </c>
      <c r="B3" s="459"/>
      <c r="C3" s="459"/>
      <c r="D3" s="459"/>
    </row>
    <row r="4" spans="1:4" ht="14.25" customHeight="1">
      <c r="A4" s="215"/>
      <c r="B4" s="216"/>
      <c r="C4" s="216"/>
      <c r="D4" s="216"/>
    </row>
    <row r="5" spans="1:4">
      <c r="A5" s="217" t="s">
        <v>111</v>
      </c>
      <c r="B5" s="460" t="s">
        <v>314</v>
      </c>
      <c r="C5" s="460"/>
      <c r="D5" s="218" t="s">
        <v>315</v>
      </c>
    </row>
    <row r="6" spans="1:4">
      <c r="A6" s="238">
        <f>+'Formulář žádosti'!B28</f>
        <v>0</v>
      </c>
      <c r="B6" s="454"/>
      <c r="C6" s="455"/>
      <c r="D6" s="239"/>
    </row>
    <row r="7" spans="1:4">
      <c r="A7" s="232"/>
      <c r="B7" s="454" t="s">
        <v>310</v>
      </c>
      <c r="C7" s="455"/>
      <c r="D7" s="232"/>
    </row>
    <row r="8" spans="1:4">
      <c r="A8" s="232"/>
      <c r="B8" s="454" t="s">
        <v>310</v>
      </c>
      <c r="C8" s="455"/>
      <c r="D8" s="232"/>
    </row>
    <row r="9" spans="1:4">
      <c r="A9" s="232"/>
      <c r="B9" s="454" t="s">
        <v>310</v>
      </c>
      <c r="C9" s="455"/>
      <c r="D9" s="232"/>
    </row>
    <row r="10" spans="1:4">
      <c r="A10" s="228"/>
      <c r="B10" s="454" t="s">
        <v>310</v>
      </c>
      <c r="C10" s="455"/>
      <c r="D10" s="232"/>
    </row>
    <row r="11" spans="1:4">
      <c r="A11" s="219"/>
      <c r="B11" s="219"/>
      <c r="C11" s="219"/>
      <c r="D11" s="219"/>
    </row>
    <row r="12" spans="1:4">
      <c r="A12" s="462"/>
      <c r="B12" s="462"/>
      <c r="C12" s="462"/>
      <c r="D12" s="462"/>
    </row>
    <row r="13" spans="1:4" ht="17.25" customHeight="1">
      <c r="A13" s="458" t="s">
        <v>335</v>
      </c>
      <c r="B13" s="459"/>
      <c r="C13" s="459"/>
      <c r="D13" s="459"/>
    </row>
    <row r="14" spans="1:4">
      <c r="A14" s="461"/>
      <c r="B14" s="462"/>
      <c r="C14" s="462"/>
      <c r="D14" s="462"/>
    </row>
    <row r="15" spans="1:4">
      <c r="A15" s="217" t="s">
        <v>316</v>
      </c>
      <c r="B15" s="460" t="s">
        <v>317</v>
      </c>
      <c r="C15" s="460"/>
      <c r="D15" s="218" t="s">
        <v>318</v>
      </c>
    </row>
    <row r="16" spans="1:4">
      <c r="A16" s="229"/>
      <c r="B16" s="455"/>
      <c r="C16" s="455"/>
      <c r="D16" s="228"/>
    </row>
    <row r="17" spans="1:4">
      <c r="A17" s="228"/>
      <c r="B17" s="455"/>
      <c r="C17" s="455"/>
      <c r="D17" s="228"/>
    </row>
    <row r="18" spans="1:4">
      <c r="A18" s="219"/>
      <c r="B18" s="220"/>
      <c r="C18" s="220"/>
      <c r="D18" s="219"/>
    </row>
    <row r="19" spans="1:4">
      <c r="A19" s="219"/>
      <c r="B19" s="220"/>
      <c r="C19" s="220"/>
      <c r="D19" s="219"/>
    </row>
    <row r="20" spans="1:4" ht="18.75" customHeight="1">
      <c r="A20" s="458" t="s">
        <v>336</v>
      </c>
      <c r="B20" s="459"/>
      <c r="C20" s="459"/>
      <c r="D20" s="459"/>
    </row>
    <row r="21" spans="1:4">
      <c r="A21" s="461"/>
      <c r="B21" s="462"/>
      <c r="C21" s="462"/>
      <c r="D21" s="462"/>
    </row>
    <row r="22" spans="1:4">
      <c r="A22" s="217" t="s">
        <v>319</v>
      </c>
      <c r="B22" s="460" t="s">
        <v>320</v>
      </c>
      <c r="C22" s="460"/>
      <c r="D22" s="218" t="s">
        <v>321</v>
      </c>
    </row>
    <row r="23" spans="1:4">
      <c r="A23" s="230"/>
      <c r="B23" s="455"/>
      <c r="C23" s="455"/>
      <c r="D23" s="231"/>
    </row>
    <row r="24" spans="1:4">
      <c r="A24" s="230"/>
      <c r="B24" s="455"/>
      <c r="C24" s="455"/>
      <c r="D24" s="231"/>
    </row>
    <row r="25" spans="1:4">
      <c r="A25" s="230"/>
      <c r="B25" s="455"/>
      <c r="C25" s="455"/>
      <c r="D25" s="231"/>
    </row>
    <row r="26" spans="1:4">
      <c r="A26" s="462"/>
      <c r="B26" s="462"/>
      <c r="C26" s="462"/>
      <c r="D26" s="462"/>
    </row>
    <row r="27" spans="1:4">
      <c r="A27" s="211"/>
      <c r="B27" s="211"/>
      <c r="C27" s="211"/>
      <c r="D27" s="211"/>
    </row>
    <row r="28" spans="1:4">
      <c r="A28" s="211"/>
      <c r="B28" s="211"/>
      <c r="C28" s="211"/>
      <c r="D28" s="211"/>
    </row>
    <row r="29" spans="1:4">
      <c r="A29" s="211"/>
      <c r="B29" s="211"/>
      <c r="C29" s="211"/>
      <c r="D29" s="211"/>
    </row>
    <row r="30" spans="1:4">
      <c r="A30" s="462"/>
      <c r="B30" s="462"/>
      <c r="C30" s="462"/>
      <c r="D30" s="462"/>
    </row>
    <row r="31" spans="1:4" ht="44.25" customHeight="1">
      <c r="A31" s="458" t="s">
        <v>337</v>
      </c>
      <c r="B31" s="459"/>
      <c r="C31" s="459"/>
      <c r="D31" s="459"/>
    </row>
    <row r="32" spans="1:4">
      <c r="A32" s="462"/>
      <c r="B32" s="462"/>
      <c r="C32" s="462"/>
      <c r="D32" s="462"/>
    </row>
    <row r="33" spans="1:5">
      <c r="A33" s="217" t="s">
        <v>316</v>
      </c>
      <c r="B33" s="460" t="s">
        <v>317</v>
      </c>
      <c r="C33" s="460"/>
      <c r="D33" s="218" t="s">
        <v>318</v>
      </c>
    </row>
    <row r="34" spans="1:5">
      <c r="A34" s="229"/>
      <c r="B34" s="455"/>
      <c r="C34" s="455"/>
      <c r="D34" s="228"/>
    </row>
    <row r="35" spans="1:5">
      <c r="A35" s="229"/>
      <c r="B35" s="455"/>
      <c r="C35" s="455"/>
      <c r="D35" s="228"/>
    </row>
    <row r="36" spans="1:5">
      <c r="A36" s="229"/>
      <c r="B36" s="455"/>
      <c r="C36" s="455"/>
      <c r="D36" s="228"/>
    </row>
    <row r="37" spans="1:5">
      <c r="A37" s="229"/>
      <c r="B37" s="455"/>
      <c r="C37" s="455"/>
      <c r="D37" s="228"/>
    </row>
    <row r="38" spans="1:5">
      <c r="A38" s="229"/>
      <c r="B38" s="455"/>
      <c r="C38" s="455"/>
      <c r="D38" s="228"/>
    </row>
    <row r="39" spans="1:5">
      <c r="A39" s="462"/>
      <c r="B39" s="462"/>
      <c r="C39" s="462"/>
      <c r="D39" s="462"/>
    </row>
    <row r="40" spans="1:5" ht="15.75">
      <c r="A40" s="467" t="s">
        <v>322</v>
      </c>
      <c r="B40" s="468"/>
      <c r="C40" s="468"/>
      <c r="D40" s="469"/>
    </row>
    <row r="41" spans="1:5" ht="66" customHeight="1">
      <c r="A41" s="470" t="s">
        <v>323</v>
      </c>
      <c r="B41" s="471"/>
      <c r="C41" s="471"/>
      <c r="D41" s="472"/>
    </row>
    <row r="42" spans="1:5">
      <c r="A42" s="462"/>
      <c r="B42" s="462"/>
      <c r="C42" s="462"/>
      <c r="D42" s="462"/>
    </row>
    <row r="43" spans="1:5">
      <c r="A43" s="462"/>
      <c r="B43" s="462"/>
      <c r="C43" s="462"/>
      <c r="D43" s="462"/>
    </row>
    <row r="44" spans="1:5">
      <c r="A44" s="462"/>
      <c r="B44" s="462"/>
      <c r="C44" s="462"/>
      <c r="D44" s="462"/>
    </row>
    <row r="45" spans="1:5" s="214" customFormat="1" ht="67.5" customHeight="1">
      <c r="A45" s="463" t="s">
        <v>312</v>
      </c>
      <c r="B45" s="464"/>
      <c r="C45" s="464"/>
      <c r="D45" s="464"/>
      <c r="E45" s="464"/>
    </row>
    <row r="46" spans="1:5" s="214" customFormat="1" ht="29.25" customHeight="1">
      <c r="A46" s="222"/>
      <c r="B46" s="223"/>
      <c r="C46" s="223"/>
      <c r="D46" s="223"/>
      <c r="E46" s="223"/>
    </row>
    <row r="47" spans="1:5" s="214" customFormat="1" ht="10.5" customHeight="1">
      <c r="A47" s="212"/>
      <c r="B47" s="212"/>
      <c r="C47" s="212"/>
      <c r="D47" s="212"/>
      <c r="E47" s="212"/>
    </row>
    <row r="48" spans="1:5" s="214" customFormat="1">
      <c r="A48" s="213" t="s">
        <v>313</v>
      </c>
      <c r="B48" s="212"/>
      <c r="C48" s="212" t="s">
        <v>91</v>
      </c>
      <c r="D48" s="212"/>
      <c r="E48" s="212"/>
    </row>
    <row r="50" spans="1:4" ht="24.75" customHeight="1">
      <c r="A50" s="465"/>
      <c r="B50" s="465"/>
      <c r="C50" s="465"/>
      <c r="D50" s="465"/>
    </row>
  </sheetData>
  <sheetProtection password="C699" sheet="1" objects="1" scenarios="1"/>
  <mergeCells count="39">
    <mergeCell ref="B36:C36"/>
    <mergeCell ref="B37:C37"/>
    <mergeCell ref="B38:C38"/>
    <mergeCell ref="A26:D26"/>
    <mergeCell ref="A30:D30"/>
    <mergeCell ref="A43:D43"/>
    <mergeCell ref="A44:D44"/>
    <mergeCell ref="A45:E45"/>
    <mergeCell ref="A50:D50"/>
    <mergeCell ref="A1:D1"/>
    <mergeCell ref="A39:D39"/>
    <mergeCell ref="A40:D40"/>
    <mergeCell ref="A41:D41"/>
    <mergeCell ref="A42:D42"/>
    <mergeCell ref="B35:C35"/>
    <mergeCell ref="A31:D31"/>
    <mergeCell ref="A32:D32"/>
    <mergeCell ref="B33:C33"/>
    <mergeCell ref="B34:C34"/>
    <mergeCell ref="A20:D20"/>
    <mergeCell ref="A21:D21"/>
    <mergeCell ref="B22:C22"/>
    <mergeCell ref="B23:C23"/>
    <mergeCell ref="B24:C24"/>
    <mergeCell ref="B25:C25"/>
    <mergeCell ref="A14:D14"/>
    <mergeCell ref="B15:C15"/>
    <mergeCell ref="B16:C16"/>
    <mergeCell ref="B17:C17"/>
    <mergeCell ref="A12:D12"/>
    <mergeCell ref="A13:D13"/>
    <mergeCell ref="B8:C8"/>
    <mergeCell ref="B9:C9"/>
    <mergeCell ref="B10:C10"/>
    <mergeCell ref="A2:D2"/>
    <mergeCell ref="A3:D3"/>
    <mergeCell ref="B5:C5"/>
    <mergeCell ref="B6:C6"/>
    <mergeCell ref="B7:C7"/>
  </mergeCells>
  <pageMargins left="0.7" right="0.7" top="0.78740157499999996" bottom="0.78740157499999996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B19" sqref="B19"/>
    </sheetView>
  </sheetViews>
  <sheetFormatPr defaultRowHeight="12.75"/>
  <cols>
    <col min="1" max="1" width="27.6640625" style="243" customWidth="1"/>
    <col min="2" max="2" width="73.5" style="243" customWidth="1"/>
    <col min="3" max="4" width="9.33203125" style="243" customWidth="1"/>
    <col min="5" max="5" width="0.5" style="243" customWidth="1"/>
    <col min="6" max="7" width="9.33203125" style="243" customWidth="1"/>
    <col min="8" max="8" width="2.6640625" style="243" customWidth="1"/>
    <col min="9" max="15" width="9.33203125" style="243" customWidth="1"/>
    <col min="16" max="16384" width="9.33203125" style="243"/>
  </cols>
  <sheetData>
    <row r="1" spans="1:11" ht="15.75">
      <c r="A1" s="473" t="s">
        <v>354</v>
      </c>
      <c r="B1" s="473"/>
      <c r="K1" s="244" t="str">
        <f>IF('Formulář žádosti'!B14&lt;&gt;"",IF(AND(B5&lt;&gt;"Pobočný spolek",B5&lt;&gt;"Spolek"),"zakládací listina","stanovy"),"")</f>
        <v/>
      </c>
    </row>
    <row r="2" spans="1:11" ht="15.75">
      <c r="A2" s="245"/>
      <c r="B2" s="245"/>
    </row>
    <row r="3" spans="1:11" ht="31.5" customHeight="1">
      <c r="A3" s="476" t="s">
        <v>355</v>
      </c>
      <c r="B3" s="247" t="str">
        <f>CONCATENATE('Formulář žádosti'!B14:E14)</f>
        <v/>
      </c>
    </row>
    <row r="4" spans="1:11" ht="15.75">
      <c r="A4" s="476"/>
      <c r="B4" s="248" t="str">
        <f>CONCATENATE('Formulář žádosti'!B16," ",'Formulář žádosti'!D16,", ",'Formulář žádosti'!D17," ",'Formulář žádosti'!B17)</f>
        <v xml:space="preserve"> ,  </v>
      </c>
    </row>
    <row r="5" spans="1:11" ht="15.75">
      <c r="A5" s="247" t="s">
        <v>347</v>
      </c>
      <c r="B5" s="248" t="str">
        <f>CONCATENATE('Formulář žádosti'!B15)</f>
        <v/>
      </c>
    </row>
    <row r="6" spans="1:11" ht="15.75">
      <c r="A6" s="248" t="s">
        <v>356</v>
      </c>
      <c r="B6" s="249" t="str">
        <f>CONCATENATE('Formulář žádosti'!B22)</f>
        <v/>
      </c>
    </row>
    <row r="7" spans="1:11" ht="15.75">
      <c r="A7" s="248" t="s">
        <v>357</v>
      </c>
      <c r="B7" s="248" t="str">
        <f>TRIM(CONCATENATE('Formulář žádosti'!D28," ",'Formulář žádosti'!B28,IF('Formulář žádosti'!E28&lt;&gt;"",", "," "),'Formulář žádosti'!E28))</f>
        <v/>
      </c>
    </row>
    <row r="8" spans="1:11" ht="31.5" customHeight="1">
      <c r="A8" s="248" t="s">
        <v>11</v>
      </c>
      <c r="B8" s="250" t="str">
        <f>CONCATENATE('Formulář žádosti'!B7)</f>
        <v/>
      </c>
    </row>
    <row r="9" spans="1:11" ht="15.75">
      <c r="A9" s="245"/>
      <c r="B9" s="245"/>
    </row>
    <row r="10" spans="1:11" ht="15.75">
      <c r="A10" s="246" t="s">
        <v>361</v>
      </c>
      <c r="B10" s="245"/>
    </row>
    <row r="11" spans="1:11" ht="35.25" customHeight="1">
      <c r="A11" s="474" t="str">
        <f>CONCATENATE("Dokument o právní subjektivitě organizace - ",K1," ",IF('Formulář žádosti'!D158="Přiložena","- je v aktuální podobě přiložen k žádosti","- je v aktuální podobě k dispozici ve Sbírce listin ve Veřejném rejstříku"))</f>
        <v>Dokument o právní subjektivitě organizace -  - je v aktuální podobě k dispozici ve Sbírce listin ve Veřejném rejstříku</v>
      </c>
      <c r="B11" s="474"/>
    </row>
    <row r="12" spans="1:11" ht="36.75" customHeight="1">
      <c r="A12" s="474" t="str">
        <f>CONCATENATE("Statutární zástupce organizace má v souladu se ",IF(K1="zakládací listina", "zakládací listinou","stanovami"), " právo zastupovat organizaci ve věcech souvisejících s žádostí o státní dotaci a přijetím této dotace.")</f>
        <v>Statutární zástupce organizace má v souladu se stanovami právo zastupovat organizaci ve věcech souvisejících s žádostí o státní dotaci a přijetím této dotace.</v>
      </c>
      <c r="B12" s="474"/>
    </row>
    <row r="13" spans="1:11" ht="19.5" customHeight="1">
      <c r="A13" s="475" t="str">
        <f>IF('Formulář žádosti'!B15="Pobočný spolek","Pobočný spolek je zapsán k hlavnímu spolku.","Jsem si vědom/a/ důsledků uvedení nepravdivých skutečností v tomto čestném prohlášení.")</f>
        <v>Jsem si vědom/a/ důsledků uvedení nepravdivých skutečností v tomto čestném prohlášení.</v>
      </c>
      <c r="B13" s="475"/>
    </row>
    <row r="14" spans="1:11" ht="27" customHeight="1">
      <c r="A14" s="475" t="str">
        <f>IF('Formulář žádosti'!B15="Pobočný spolek","Stanovy hlavního spolku umožňují pobočnému spolku přijmout státní dotaci.","")</f>
        <v/>
      </c>
      <c r="B14" s="475"/>
    </row>
    <row r="15" spans="1:11" ht="26.25" customHeight="1">
      <c r="A15" s="474" t="str">
        <f>IF(A14&lt;&gt;"","Jsem si vědom/a/ důsledků uvedení nepravdivých skutečností v tomto čestném prohlášení.","")</f>
        <v/>
      </c>
      <c r="B15" s="474"/>
    </row>
    <row r="16" spans="1:11" ht="26.25" customHeight="1">
      <c r="A16" s="252"/>
      <c r="B16" s="252"/>
    </row>
    <row r="17" spans="1:2" ht="15.75">
      <c r="A17" s="245"/>
      <c r="B17" s="245"/>
    </row>
    <row r="18" spans="1:2" ht="15.75">
      <c r="A18" s="245" t="s">
        <v>362</v>
      </c>
      <c r="B18" s="267" t="str">
        <f>+B7</f>
        <v/>
      </c>
    </row>
    <row r="19" spans="1:2" ht="15.75">
      <c r="A19" s="245"/>
      <c r="B19" s="251" t="str">
        <f>CONCATENATE('Formulář žádosti'!B29)</f>
        <v/>
      </c>
    </row>
    <row r="20" spans="1:2" ht="15.75">
      <c r="A20" s="245"/>
      <c r="B20" s="245"/>
    </row>
    <row r="21" spans="1:2" ht="15.75">
      <c r="A21" s="245"/>
      <c r="B21" s="245"/>
    </row>
    <row r="22" spans="1:2" ht="15.75">
      <c r="A22" s="242" t="s">
        <v>313</v>
      </c>
      <c r="B22" s="245"/>
    </row>
    <row r="23" spans="1:2" ht="15.75">
      <c r="A23" s="245"/>
      <c r="B23" s="245"/>
    </row>
    <row r="24" spans="1:2" ht="15.75">
      <c r="A24" s="245"/>
      <c r="B24" s="245"/>
    </row>
  </sheetData>
  <sheetProtection password="C699" sheet="1" objects="1" scenarios="1"/>
  <mergeCells count="7">
    <mergeCell ref="A1:B1"/>
    <mergeCell ref="A11:B11"/>
    <mergeCell ref="A12:B12"/>
    <mergeCell ref="A13:B13"/>
    <mergeCell ref="A15:B15"/>
    <mergeCell ref="A3:A4"/>
    <mergeCell ref="A14:B14"/>
  </mergeCells>
  <pageMargins left="0.31" right="0.32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4"/>
  <dimension ref="A1:O105"/>
  <sheetViews>
    <sheetView topLeftCell="A46" workbookViewId="0">
      <selection activeCell="B77" sqref="B77"/>
    </sheetView>
  </sheetViews>
  <sheetFormatPr defaultColWidth="10.6640625" defaultRowHeight="12"/>
  <cols>
    <col min="1" max="1" width="34.33203125" style="100" customWidth="1"/>
    <col min="2" max="2" width="58.6640625" style="62" customWidth="1"/>
    <col min="3" max="6" width="10.6640625" style="62" hidden="1" customWidth="1"/>
    <col min="7" max="7" width="10.6640625" style="62"/>
    <col min="8" max="8" width="13.5" style="62" hidden="1" customWidth="1"/>
    <col min="9" max="10" width="10.6640625" style="62"/>
    <col min="11" max="11" width="13.5" style="62" bestFit="1" customWidth="1"/>
    <col min="12" max="14" width="10.6640625" style="62"/>
    <col min="15" max="15" width="12.6640625" style="62" bestFit="1" customWidth="1"/>
    <col min="16" max="16384" width="10.6640625" style="62"/>
  </cols>
  <sheetData>
    <row r="1" spans="1:7" s="64" customFormat="1" ht="20.25">
      <c r="A1" s="119" t="s">
        <v>93</v>
      </c>
    </row>
    <row r="2" spans="1:7" s="64" customFormat="1">
      <c r="A2" s="63"/>
    </row>
    <row r="3" spans="1:7" s="64" customFormat="1">
      <c r="A3" s="63" t="s">
        <v>273</v>
      </c>
    </row>
    <row r="4" spans="1:7" s="64" customFormat="1">
      <c r="A4" s="237" t="s">
        <v>94</v>
      </c>
    </row>
    <row r="5" spans="1:7" s="64" customFormat="1">
      <c r="A5" s="65" t="s">
        <v>247</v>
      </c>
    </row>
    <row r="6" spans="1:7" s="64" customFormat="1">
      <c r="A6" s="65" t="s">
        <v>248</v>
      </c>
    </row>
    <row r="7" spans="1:7" s="64" customFormat="1">
      <c r="A7" s="65" t="s">
        <v>271</v>
      </c>
    </row>
    <row r="8" spans="1:7" s="64" customFormat="1">
      <c r="A8" s="65" t="s">
        <v>272</v>
      </c>
    </row>
    <row r="9" spans="1:7" s="64" customFormat="1">
      <c r="A9" s="65" t="s">
        <v>274</v>
      </c>
    </row>
    <row r="10" spans="1:7" s="64" customFormat="1" hidden="1">
      <c r="A10" s="253">
        <v>42005</v>
      </c>
      <c r="B10" s="253">
        <v>42369</v>
      </c>
    </row>
    <row r="11" spans="1:7" s="64" customFormat="1">
      <c r="A11" s="65"/>
    </row>
    <row r="12" spans="1:7">
      <c r="A12" s="66" t="s">
        <v>246</v>
      </c>
      <c r="B12" s="67"/>
    </row>
    <row r="13" spans="1:7">
      <c r="A13" s="68" t="s">
        <v>95</v>
      </c>
      <c r="B13" s="69" t="s">
        <v>96</v>
      </c>
    </row>
    <row r="14" spans="1:7" ht="17.25" customHeight="1">
      <c r="A14" s="140" t="s">
        <v>97</v>
      </c>
      <c r="B14" s="118" t="str">
        <f>IF('Formulář žádosti'!B7:E7="","Nevyplněný název projektu","OK")</f>
        <v>Nevyplněný název projektu</v>
      </c>
      <c r="G14" s="62" t="s">
        <v>267</v>
      </c>
    </row>
    <row r="15" spans="1:7">
      <c r="A15" s="140" t="s">
        <v>98</v>
      </c>
      <c r="B15" s="118" t="str">
        <f>IF('Formulář žádosti'!E9="","Nevyplněný kód tématu","OK")</f>
        <v>Nevyplněný kód tématu</v>
      </c>
      <c r="G15" s="62" t="s">
        <v>268</v>
      </c>
    </row>
    <row r="16" spans="1:7">
      <c r="A16" s="65"/>
    </row>
    <row r="17" spans="1:7">
      <c r="A17" s="70" t="s">
        <v>99</v>
      </c>
    </row>
    <row r="18" spans="1:7">
      <c r="A18" s="150" t="s">
        <v>95</v>
      </c>
      <c r="B18" s="151" t="s">
        <v>96</v>
      </c>
      <c r="C18" s="73"/>
      <c r="D18" s="73"/>
      <c r="E18" s="73"/>
    </row>
    <row r="19" spans="1:7">
      <c r="A19" s="152" t="s">
        <v>100</v>
      </c>
      <c r="B19" s="153" t="str">
        <f>IF('Formulář žádosti'!B14:E14="", "Není vyplněn název organizace","OK")</f>
        <v>Není vyplněn název organizace</v>
      </c>
      <c r="C19" s="73"/>
      <c r="D19" s="73"/>
      <c r="E19" s="73"/>
      <c r="G19" s="62" t="s">
        <v>237</v>
      </c>
    </row>
    <row r="20" spans="1:7">
      <c r="A20" s="152" t="s">
        <v>101</v>
      </c>
      <c r="B20" s="153" t="str">
        <f>IF('Formulář žádosti'!B15:E15="", "Není vyplněna právní forma organizace","OK")</f>
        <v>Není vyplněna právní forma organizace</v>
      </c>
      <c r="C20" s="73"/>
      <c r="D20" s="73"/>
      <c r="E20" s="73"/>
      <c r="G20" s="62" t="s">
        <v>368</v>
      </c>
    </row>
    <row r="21" spans="1:7" ht="12.75" customHeight="1">
      <c r="A21" s="152" t="s">
        <v>102</v>
      </c>
      <c r="B21" s="153" t="str">
        <f>IF(OR('Formulář žádosti'!B16="",'Formulář žádosti'!D16="",'Formulář žádosti'!E16=""),"Není vyplněna ulice/č.p./č.o.","OK")</f>
        <v>Není vyplněna ulice/č.p./č.o.</v>
      </c>
      <c r="C21" s="73"/>
      <c r="D21" s="73"/>
      <c r="E21" s="73"/>
      <c r="G21" s="62" t="s">
        <v>179</v>
      </c>
    </row>
    <row r="22" spans="1:7" ht="15" customHeight="1">
      <c r="A22" s="152" t="s">
        <v>103</v>
      </c>
      <c r="B22" s="153" t="str">
        <f>IF('Formulář žádosti'!B17="", "Není vyplněn název obce.","OK")</f>
        <v>Není vyplněn název obce.</v>
      </c>
      <c r="C22" s="73"/>
      <c r="D22" s="73"/>
      <c r="E22" s="73"/>
      <c r="G22" s="62" t="s">
        <v>236</v>
      </c>
    </row>
    <row r="23" spans="1:7">
      <c r="A23" s="152" t="s">
        <v>104</v>
      </c>
      <c r="B23" s="153" t="str">
        <f>IF(OR('Formulář žádosti'!D17="",OR('Formulář žádosti'!D17&lt;10000,'Formulář žádosti'!D17&gt;79999)), "Není vyplněno PSČ nebo je vyplněno chybně","OK")</f>
        <v>Není vyplněno PSČ nebo je vyplněno chybně</v>
      </c>
      <c r="C23" s="73"/>
      <c r="D23" s="73"/>
      <c r="E23" s="73"/>
      <c r="G23" s="62" t="s">
        <v>238</v>
      </c>
    </row>
    <row r="24" spans="1:7">
      <c r="A24" s="152" t="s">
        <v>239</v>
      </c>
      <c r="B24" s="153" t="str">
        <f>IF('Formulář žádosti'!B18="","Varování - není vyplněna část obce","OK")</f>
        <v>Varování - není vyplněna část obce</v>
      </c>
      <c r="C24" s="73"/>
      <c r="D24" s="73"/>
      <c r="E24" s="73"/>
      <c r="G24" s="62" t="s">
        <v>240</v>
      </c>
    </row>
    <row r="25" spans="1:7">
      <c r="A25" s="152" t="s">
        <v>105</v>
      </c>
      <c r="B25" s="153" t="str">
        <f>IF('Formulář žádosti'!D18="","Není uveden kraj","OK")</f>
        <v>Není uveden kraj</v>
      </c>
      <c r="C25" s="73"/>
      <c r="D25" s="73"/>
      <c r="E25" s="73"/>
      <c r="G25" s="62" t="s">
        <v>250</v>
      </c>
    </row>
    <row r="26" spans="1:7" ht="24">
      <c r="A26" s="152" t="s">
        <v>106</v>
      </c>
      <c r="B26" s="154" t="str">
        <f>IF(AND(OR(ISNUMBER(VALUE('Formulář žádosti'!B19)),ISNUMBER(VALUE('Formulář žádosti'!B19))),OR(LEN('Formulář žádosti'!B19)=9,LEN('Formulář žádosti'!C61)=9)),"OK","Varování: měl by být vyplněn alespoň jeden tel. kontakt nebo telefon není v národním formátu (9 číslic)")</f>
        <v>Varování: měl by být vyplněn alespoň jeden tel. kontakt nebo telefon není v národním formátu (9 číslic)</v>
      </c>
      <c r="C26" s="73"/>
      <c r="D26" s="73"/>
      <c r="E26" s="73"/>
      <c r="G26" s="62" t="s">
        <v>251</v>
      </c>
    </row>
    <row r="27" spans="1:7">
      <c r="A27" s="152" t="s">
        <v>252</v>
      </c>
      <c r="B27" s="154" t="str">
        <f>IF(LEN('Formulář žádosti'!B22)&lt;&gt;8,"IČ není vyplněno/nemá 8 znaků","OK")</f>
        <v>IČ není vyplněno/nemá 8 znaků</v>
      </c>
      <c r="C27" s="73"/>
      <c r="D27" s="73"/>
      <c r="E27" s="73"/>
      <c r="G27" s="62" t="s">
        <v>254</v>
      </c>
    </row>
    <row r="28" spans="1:7">
      <c r="A28" s="152" t="s">
        <v>369</v>
      </c>
      <c r="B28" s="154" t="str">
        <f>IF('Formulář žádosti'!B23="","Není vyplněna spisová značka","OK")</f>
        <v>Není vyplněna spisová značka</v>
      </c>
      <c r="C28" s="73"/>
      <c r="D28" s="73"/>
      <c r="E28" s="73"/>
      <c r="G28" s="62" t="s">
        <v>180</v>
      </c>
    </row>
    <row r="29" spans="1:7">
      <c r="A29" s="152" t="s">
        <v>107</v>
      </c>
      <c r="B29" s="154" t="str">
        <f>IF('Formulář žádosti'!B24="","Číslo účtu není vyplněno","OK")</f>
        <v>Číslo účtu není vyplněno</v>
      </c>
      <c r="C29" s="73"/>
      <c r="D29" s="73"/>
      <c r="E29" s="73"/>
      <c r="G29" s="62" t="s">
        <v>255</v>
      </c>
    </row>
    <row r="30" spans="1:7">
      <c r="A30" s="152" t="s">
        <v>306</v>
      </c>
      <c r="B30" s="154" t="str">
        <f>IF(ISERR(FIND("/",'Formulář žádosti'!B24)),"OK","Číslo účtu se zapisuje bez kódu banky")</f>
        <v>OK</v>
      </c>
      <c r="C30" s="73"/>
      <c r="D30" s="73"/>
      <c r="E30" s="73"/>
      <c r="G30" s="62" t="s">
        <v>307</v>
      </c>
    </row>
    <row r="31" spans="1:7">
      <c r="A31" s="152" t="s">
        <v>108</v>
      </c>
      <c r="B31" s="154" t="str">
        <f>IF('Formulář žádosti'!D24="","Není vyplněn kód banky","OK")</f>
        <v>Není vyplněn kód banky</v>
      </c>
      <c r="C31" s="73"/>
      <c r="D31" s="73"/>
      <c r="E31" s="73"/>
      <c r="G31" s="62" t="s">
        <v>256</v>
      </c>
    </row>
    <row r="32" spans="1:7">
      <c r="A32" s="152" t="s">
        <v>109</v>
      </c>
      <c r="B32" s="154" t="str">
        <f>IF('Formulář žádosti'!C25="","Není vyplněna adresa pobočky banky","OK")</f>
        <v>Není vyplněna adresa pobočky banky</v>
      </c>
      <c r="C32" s="73"/>
      <c r="D32" s="73"/>
      <c r="E32" s="73"/>
      <c r="G32" s="62" t="s">
        <v>257</v>
      </c>
    </row>
    <row r="33" spans="1:7">
      <c r="A33" s="65"/>
      <c r="B33" s="67"/>
    </row>
    <row r="34" spans="1:7">
      <c r="A34" s="70" t="s">
        <v>110</v>
      </c>
      <c r="B34" s="67"/>
    </row>
    <row r="35" spans="1:7">
      <c r="A35" s="141" t="s">
        <v>95</v>
      </c>
      <c r="B35" s="142" t="s">
        <v>96</v>
      </c>
    </row>
    <row r="36" spans="1:7">
      <c r="A36" s="143" t="s">
        <v>111</v>
      </c>
      <c r="B36" s="144" t="str">
        <f>IF('Formulář žádosti'!B28="","Není vyplněno jméno statutárního zástupce","OK")</f>
        <v>Není vyplněno jméno statutárního zástupce</v>
      </c>
    </row>
    <row r="37" spans="1:7">
      <c r="A37" s="143" t="s">
        <v>112</v>
      </c>
      <c r="B37" s="144" t="str">
        <f>IF('Formulář žádosti'!B29="","Není vyplněna funkce statutárního zástupce","OK")</f>
        <v>Není vyplněna funkce statutárního zástupce</v>
      </c>
    </row>
    <row r="38" spans="1:7">
      <c r="A38" s="143" t="s">
        <v>113</v>
      </c>
      <c r="B38" s="144" t="str">
        <f>IF('Formulář žádosti'!B30="","Není vyplněn údaj o adrese statutárního zástupce","OK")</f>
        <v>Není vyplněn údaj o adrese statutárního zástupce</v>
      </c>
    </row>
    <row r="39" spans="1:7">
      <c r="A39" s="143" t="s">
        <v>70</v>
      </c>
      <c r="B39" s="144" t="str">
        <f>IF(CONCATENATE('Formulář žádosti'!B31,'Formulář žádosti'!C31)="","Není vyplněn žádný telefon statutárního zástupce","OK")</f>
        <v>Není vyplněn žádný telefon statutárního zástupce</v>
      </c>
      <c r="G39" s="62" t="s">
        <v>251</v>
      </c>
    </row>
    <row r="40" spans="1:7">
      <c r="A40" s="65"/>
      <c r="B40" s="75"/>
    </row>
    <row r="41" spans="1:7">
      <c r="A41" s="70" t="s">
        <v>249</v>
      </c>
      <c r="B41" s="76"/>
    </row>
    <row r="42" spans="1:7">
      <c r="A42" s="145" t="s">
        <v>95</v>
      </c>
      <c r="B42" s="146" t="s">
        <v>96</v>
      </c>
    </row>
    <row r="43" spans="1:7">
      <c r="A43" s="147" t="s">
        <v>114</v>
      </c>
      <c r="B43" s="148" t="str">
        <f>IF(AND('Formulář žádosti'!B36&lt;&gt;"X",'Formulář žádosti'!E36&lt;&gt;"X",'Formulář žádosti'!B37&lt;&gt;"X"),"Není vyplněn typ poskytovaných služeb","OK")</f>
        <v>Není vyplněn typ poskytovaných služeb</v>
      </c>
      <c r="G43" s="62" t="s">
        <v>181</v>
      </c>
    </row>
    <row r="44" spans="1:7">
      <c r="A44" s="147" t="s">
        <v>184</v>
      </c>
      <c r="B44" s="148" t="str">
        <f>IF(AND('Formulář žádosti'!B39&lt;&gt;"X",'Formulář žádosti'!E39&lt;&gt;"X",'Formulář žádosti'!B40&lt;&gt;"X",'Formulář žádosti'!E40&lt;&gt;"X",'Formulář žádosti'!B41&lt;&gt;"X",'Formulář žádosti'!E41&lt;&gt;"X",'Formulář žádosti'!B42&lt;&gt;"X",'Formulář žádosti'!E42&lt;&gt;"X",'Formulář žádosti'!B43&lt;&gt;"X",'Formulář žádosti'!E43&lt;&gt;"X",'Formulář žádosti'!B44&lt;&gt;"X",'Formulář žádosti'!E44&lt;&gt;"X",'Formulář žádosti'!B45:E45=""),"Není vyplněna cílová skupina činností","OK")</f>
        <v>Není vyplněna cílová skupina činností</v>
      </c>
    </row>
    <row r="45" spans="1:7">
      <c r="A45" s="149" t="s">
        <v>363</v>
      </c>
      <c r="B45" s="148" t="str">
        <f>IF('Formulář žádosti'!A47="","Varování - nejsou vyplněny projekty roku 2012","OK")</f>
        <v>Varování - nejsou vyplněny projekty roku 2012</v>
      </c>
      <c r="G45" s="62" t="s">
        <v>364</v>
      </c>
    </row>
    <row r="46" spans="1:7">
      <c r="A46" s="77"/>
      <c r="B46" s="53"/>
    </row>
    <row r="47" spans="1:7">
      <c r="A47" s="78" t="s">
        <v>115</v>
      </c>
      <c r="B47" s="53"/>
    </row>
    <row r="48" spans="1:7">
      <c r="A48" s="71" t="s">
        <v>95</v>
      </c>
      <c r="B48" s="72" t="s">
        <v>96</v>
      </c>
    </row>
    <row r="49" spans="1:15">
      <c r="A49" s="74" t="s">
        <v>115</v>
      </c>
      <c r="B49" s="49" t="str">
        <f>IF(CONCATENATE('Formulář žádosti'!B51,'Formulář žádosti'!D51,'Formulář žádosti'!B52,'Formulář žádosti'!D52)="","Není uvedena působnost organizace","OK")</f>
        <v>OK</v>
      </c>
      <c r="C49" s="62" t="e">
        <v>#VALUE!</v>
      </c>
      <c r="D49" s="62" t="e">
        <v>#VALUE!</v>
      </c>
      <c r="E49" s="62" t="e">
        <v>#VALUE!</v>
      </c>
      <c r="F49" s="62" t="e">
        <v>#VALUE!</v>
      </c>
      <c r="G49" s="62" t="s">
        <v>181</v>
      </c>
    </row>
    <row r="50" spans="1:15">
      <c r="A50" s="79"/>
      <c r="B50" s="53"/>
    </row>
    <row r="51" spans="1:15">
      <c r="A51" s="80" t="s">
        <v>242</v>
      </c>
      <c r="B51" s="53"/>
    </row>
    <row r="52" spans="1:15">
      <c r="A52" s="81" t="s">
        <v>95</v>
      </c>
      <c r="B52" s="82" t="s">
        <v>96</v>
      </c>
    </row>
    <row r="53" spans="1:15">
      <c r="A53" s="83" t="s">
        <v>242</v>
      </c>
      <c r="B53" s="84" t="str">
        <f>IF('Formulář žádosti'!E55="","Není vyplněn počet pracovníků","OK")</f>
        <v>Není vyplněn počet pracovníků</v>
      </c>
      <c r="G53" s="62" t="s">
        <v>258</v>
      </c>
    </row>
    <row r="54" spans="1:15">
      <c r="A54" s="83" t="s">
        <v>243</v>
      </c>
      <c r="B54" s="84" t="str">
        <f>IF('Formulář žádosti'!E56="","Není vyplněn počet úvazků","OK")</f>
        <v>Není vyplněn počet úvazků</v>
      </c>
      <c r="G54" s="62" t="s">
        <v>259</v>
      </c>
    </row>
    <row r="55" spans="1:15">
      <c r="A55" s="85" t="s">
        <v>260</v>
      </c>
      <c r="B55" s="54" t="str">
        <f>IF('Formulář žádosti'!E57="","Není vyplněn počet členů","OK")</f>
        <v>Není vyplněn počet členů</v>
      </c>
      <c r="G55" s="62" t="s">
        <v>261</v>
      </c>
    </row>
    <row r="56" spans="1:15">
      <c r="A56" s="86"/>
      <c r="B56" s="87"/>
    </row>
    <row r="57" spans="1:15">
      <c r="A57" s="70" t="s">
        <v>116</v>
      </c>
      <c r="B57" s="88"/>
    </row>
    <row r="58" spans="1:15">
      <c r="A58" s="89" t="s">
        <v>95</v>
      </c>
      <c r="B58" s="59" t="s">
        <v>96</v>
      </c>
      <c r="G58" s="62" t="s">
        <v>96</v>
      </c>
      <c r="N58" s="236"/>
      <c r="O58" s="236"/>
    </row>
    <row r="59" spans="1:15" ht="42.75" customHeight="1">
      <c r="A59" s="90" t="s">
        <v>117</v>
      </c>
      <c r="B59" s="50" t="str">
        <f>IF(OR('Formulář žádosti'!C62="",'Formulář žádosti'!E62="",'Formulář žádosti'!C62&lt;A10,'Formulář žádosti'!E62&gt;B10,'Formulář žádosti'!C62&gt;'Formulář žádosti'!E62),"Není vyplněno doba realizace projektu/doba realizace projektu není mezi 1.1.-31.12.2015/zahájení projektu je uvedeno později než ukončení","OK")</f>
        <v>Není vyplněno doba realizace projektu/doba realizace projektu není mezi 1.1.-31.12.2015/zahájení projektu je uvedeno později než ukončení</v>
      </c>
      <c r="G59" s="62" t="s">
        <v>365</v>
      </c>
      <c r="N59" s="165"/>
      <c r="O59" s="165"/>
    </row>
    <row r="60" spans="1:15" ht="14.25" customHeight="1">
      <c r="A60" s="91" t="s">
        <v>244</v>
      </c>
      <c r="B60" s="50" t="str">
        <f>IF('Formulář žádosti'!B63="","Není uvedeno místo realizace projektu","OK")</f>
        <v>Není uvedeno místo realizace projektu</v>
      </c>
    </row>
    <row r="61" spans="1:15">
      <c r="A61" s="90" t="s">
        <v>118</v>
      </c>
      <c r="B61" s="50" t="str">
        <f>IF('Formulář žádosti'!E64="","Není uvedeno, zda byl projekt dotován v roce 2014","OK")</f>
        <v>Není uvedeno, zda byl projekt dotován v roce 2014</v>
      </c>
      <c r="G61" s="62" t="s">
        <v>262</v>
      </c>
      <c r="I61" s="92"/>
    </row>
    <row r="62" spans="1:15" ht="17.25" hidden="1" customHeight="1">
      <c r="A62" s="93"/>
      <c r="B62" s="50" t="str">
        <f>IF(AND('Formulář žádosti'!E64="ANO",OR(SUM('Formulář žádosti'!E65=0,H61&gt;0,H62&gt;0))),"Nejsou uvedeny podrobnosti o dotaci projektu v r. 2010","")</f>
        <v/>
      </c>
      <c r="H62" s="62">
        <f>IF(OR(AND('Formulář žádosti'!B65="",'Formulář žádosti'!E65&gt;0),AND('Formulář žádosti'!B65&lt;&gt;"",'Formulář žádosti'!E65=0)),1,0)+IF(OR(AND('Formulář žádosti'!B66="",'Formulář žádosti'!E66&gt;0),AND('Formulář žádosti'!B66&lt;&gt;"",'Formulář žádosti'!E66=0)),1,0)+IF(OR(AND('Formulář žádosti'!B67="",'Formulář žádosti'!E67&gt;0),AND('Formulář žádosti'!B67&lt;&gt;"",'Formulář žádosti'!E67=0)),1,0)+IF(OR(AND('Formulář žádosti'!B68="",'Formulář žádosti'!E68&gt;0),AND('Formulář žádosti'!B68&lt;&gt;"",'Formulář žádosti'!E68=0)),1,0)</f>
        <v>0</v>
      </c>
    </row>
    <row r="63" spans="1:15">
      <c r="A63" s="90" t="s">
        <v>119</v>
      </c>
      <c r="B63" s="50" t="str">
        <f>IF(CONCATENATE('Formulář žádosti'!E70,'Formulář žádosti'!E72,'Formulář žádosti'!E73,'Formulář žádosti'!E74)="","Není uvedena oblast dotační politiky","OK")</f>
        <v>Není uvedena oblast dotační politiky</v>
      </c>
      <c r="G63" s="62" t="s">
        <v>181</v>
      </c>
    </row>
    <row r="64" spans="1:15" ht="29.25" customHeight="1">
      <c r="A64" s="90" t="s">
        <v>120</v>
      </c>
      <c r="B64" s="50" t="str">
        <f>IF(LEN('Formulář žádosti'!A76)&lt;20,"Není vyplněna idea projektu, případně je nepřípustně stručná","OK")</f>
        <v>Není vyplněna idea projektu, případně je nepřípustně stručná</v>
      </c>
    </row>
    <row r="65" spans="1:7">
      <c r="A65" s="93"/>
      <c r="B65" s="50" t="str">
        <f>IF(LEN('Formulář žádosti'!A85)&lt;20,"Chybí obsah projektu, případně je nepřípustně stručný","OK")</f>
        <v>Chybí obsah projektu, případně je nepřípustně stručný</v>
      </c>
    </row>
    <row r="66" spans="1:7">
      <c r="A66" s="90" t="s">
        <v>121</v>
      </c>
      <c r="B66" s="50" t="str">
        <f>IF('Formulář žádosti'!B94="","Není vyplněno jméno řešitele","OK")</f>
        <v>Není vyplněno jméno řešitele</v>
      </c>
    </row>
    <row r="67" spans="1:7">
      <c r="A67" s="90" t="s">
        <v>122</v>
      </c>
      <c r="B67" s="50" t="str">
        <f>IF('Formulář žádosti'!B95="","Není vyplněn název funkce řešitele","OK")</f>
        <v>Není vyplněn název funkce řešitele</v>
      </c>
    </row>
    <row r="68" spans="1:7">
      <c r="A68" s="90" t="s">
        <v>123</v>
      </c>
      <c r="B68" s="50" t="str">
        <f>IF('Formulář žádosti'!B97="","Není vyplněna kontaktní adresa řešitele","OK")</f>
        <v>Není vyplněna kontaktní adresa řešitele</v>
      </c>
    </row>
    <row r="69" spans="1:7" ht="24.75" customHeight="1">
      <c r="A69" s="90" t="s">
        <v>70</v>
      </c>
      <c r="B69" s="50" t="str">
        <f>IF(AND(OR(ISNUMBER(VALUE('Formulář žádosti'!B98)),ISNUMBER(VALUE('Formulář žádosti'!B98))),OR(LEN('Formulář žádosti'!B98)=9,LEN('Formulář žádosti'!C98)=9)),"OK","Varování: měl by být vyplněn alespoň jeden tel. kontakt nebo telefon není v národním formátu (9 číslic)")</f>
        <v>Varování: měl by být vyplněn alespoň jeden tel. kontakt nebo telefon není v národním formátu (9 číslic)</v>
      </c>
      <c r="G69" s="62" t="s">
        <v>251</v>
      </c>
    </row>
    <row r="70" spans="1:7" ht="27.75" customHeight="1">
      <c r="A70" s="90" t="s">
        <v>124</v>
      </c>
      <c r="B70" s="50" t="str">
        <f>IF(OR('Formulář žádosti'!E100="",'Formulář žádosti'!E101=""),"Neúplné údaje o počtu pracovníků podílejících se na projektu","OK")</f>
        <v>Neúplné údaje o počtu pracovníků podílejících se na projektu</v>
      </c>
      <c r="C70" s="62">
        <f>COUNTIF(B49,"&lt;&gt;OK")</f>
        <v>0</v>
      </c>
      <c r="D70" s="62">
        <f>COUNTIF(B57:B61,"&lt;&gt;OK")</f>
        <v>5</v>
      </c>
    </row>
    <row r="71" spans="1:7">
      <c r="A71" s="65"/>
      <c r="B71" s="94"/>
    </row>
    <row r="72" spans="1:7">
      <c r="A72" s="70" t="s">
        <v>125</v>
      </c>
      <c r="B72" s="67"/>
    </row>
    <row r="73" spans="1:7">
      <c r="A73" s="95" t="s">
        <v>95</v>
      </c>
      <c r="B73" s="60" t="s">
        <v>96</v>
      </c>
    </row>
    <row r="74" spans="1:7">
      <c r="A74" s="57" t="s">
        <v>126</v>
      </c>
      <c r="B74" s="56" t="str">
        <f>IF('Formulář žádosti'!E112="","Není vyplněna informace o výjimce","OK")</f>
        <v>OK</v>
      </c>
      <c r="G74" s="62" t="s">
        <v>263</v>
      </c>
    </row>
    <row r="75" spans="1:7">
      <c r="A75" s="57" t="s">
        <v>127</v>
      </c>
      <c r="B75" s="56" t="str">
        <f>IF('Formulář rozpočtu'!E50=0,"Rozpočet projektu je na 0,- Kč","OK")</f>
        <v>Rozpočet projektu je na 0,- Kč</v>
      </c>
    </row>
    <row r="76" spans="1:7" ht="27" customHeight="1">
      <c r="A76" s="57" t="s">
        <v>128</v>
      </c>
      <c r="B76" s="56" t="str">
        <f>IF(B74&lt;&gt;"OK","Nelze kontrolovat - není vyřešena žádost o výjimku",IF('Formulář rozpočtu'!E50=0,"Momentálně nelze kontrolovat - není zpracován rozpočet",IF(AND('Formulář žádosti'!E112&lt;&gt;"ANO",'Formulář žádosti'!E112&lt;&gt;"ANO",'Formulář žádosti'!E116&gt;0.7),"Požadovaná dotace přesahuje 70% nákladů a není žádáno o výjimku","OK")))</f>
        <v>Momentálně nelze kontrolovat - není zpracován rozpočet</v>
      </c>
    </row>
    <row r="77" spans="1:7" ht="24">
      <c r="A77" s="96" t="s">
        <v>129</v>
      </c>
      <c r="B77" s="56" t="str">
        <f>IF(SUM('Formulář žádosti'!D120:D122)+SUM('Formulář žádosti'!D124:D126)+SUM('Formulář žádosti'!D128:D130)+'Formulář žádosti'!E113&gt;'Formulář rozpočtu'!E50,"Varování: úhrn očekávaných zdrojů převyšuje celkové náklady projektu","OK")</f>
        <v>OK</v>
      </c>
      <c r="G77" s="62" t="s">
        <v>264</v>
      </c>
    </row>
    <row r="78" spans="1:7" ht="24">
      <c r="A78" s="58" t="s">
        <v>245</v>
      </c>
      <c r="B78" s="56" t="str">
        <f>IF(B75&lt;&gt;"OK","Nelze kontrolovat - není vyplněn rozpočet",IF('Formulář žádosti'!E118&gt;0.1,"Podíl dobrovolnické práce přesahuje 10% celkových nákladů projektu","OK"))</f>
        <v>Nelze kontrolovat - není vyplněn rozpočet</v>
      </c>
      <c r="G78" s="62" t="s">
        <v>265</v>
      </c>
    </row>
    <row r="79" spans="1:7">
      <c r="A79" s="58" t="s">
        <v>269</v>
      </c>
      <c r="B79" s="56" t="str">
        <f>IF('Formulář rozpočtu'!C50&gt;200000,"Žádaná částka je vyšší než limit na jeden projekt",IF('Formulář rozpočtu'!C50&lt;10000,"Žádaná částka je nižší než stanovený limit","OK"))</f>
        <v>Žádaná částka je nižší než stanovený limit</v>
      </c>
    </row>
    <row r="80" spans="1:7">
      <c r="A80" s="58" t="s">
        <v>270</v>
      </c>
      <c r="B80" s="56" t="str">
        <f>IF('Formulář rozpočtu'!C50=0,"Nelze kontrolovat - není vyplněn rozpočet",IF('Formulář rozpočtu'!C48&gt;0.2,"Podíl režijních nákladů překračuje 20%","OK"))</f>
        <v>Nelze kontrolovat - není vyplněn rozpočet</v>
      </c>
    </row>
    <row r="81" spans="1:7">
      <c r="A81" s="97"/>
    </row>
    <row r="82" spans="1:7">
      <c r="A82" s="98" t="s">
        <v>366</v>
      </c>
    </row>
    <row r="83" spans="1:7">
      <c r="A83" s="155" t="s">
        <v>95</v>
      </c>
      <c r="B83" s="156" t="s">
        <v>96</v>
      </c>
    </row>
    <row r="84" spans="1:7">
      <c r="A84" s="157" t="s">
        <v>130</v>
      </c>
      <c r="B84" s="158" t="str">
        <f>IF(ISNUMBER('Formulář žádosti'!D133),"OK","Musí být vyplněno / musí být vyplněno číslo")</f>
        <v>Musí být vyplněno / musí být vyplněno číslo</v>
      </c>
      <c r="G84" s="62" t="s">
        <v>266</v>
      </c>
    </row>
    <row r="85" spans="1:7">
      <c r="A85" s="157" t="s">
        <v>131</v>
      </c>
      <c r="B85" s="158" t="str">
        <f>IF(ISNUMBER('Formulář žádosti'!D134),"OK","Musí být vyplněno / musí být vyplněno číslo")</f>
        <v>Musí být vyplněno / musí být vyplněno číslo</v>
      </c>
    </row>
    <row r="86" spans="1:7">
      <c r="A86" s="157" t="s">
        <v>132</v>
      </c>
      <c r="B86" s="158" t="str">
        <f>IF(ISNUMBER('Formulář žádosti'!D141),"OK","Musí být vyplněno / musí být vyplněno číslo")</f>
        <v>Musí být vyplněno / musí být vyplněno číslo</v>
      </c>
    </row>
    <row r="87" spans="1:7">
      <c r="A87" s="157" t="s">
        <v>133</v>
      </c>
      <c r="B87" s="158" t="str">
        <f>IF(ISNUMBER('Formulář žádosti'!D142),"OK","Musí být vyplněno / musí být vyplněno číslo")</f>
        <v>Musí být vyplněno / musí být vyplněno číslo</v>
      </c>
    </row>
    <row r="88" spans="1:7">
      <c r="A88" s="157" t="s">
        <v>134</v>
      </c>
      <c r="B88" s="158" t="str">
        <f>IF(ISNUMBER('Formulář žádosti'!D143),"OK","Musí být vyplněno / musí být vyplněno číslo")</f>
        <v>Musí být vyplněno / musí být vyplněno číslo</v>
      </c>
    </row>
    <row r="89" spans="1:7">
      <c r="A89" s="55"/>
    </row>
    <row r="90" spans="1:7">
      <c r="A90" s="98" t="s">
        <v>135</v>
      </c>
    </row>
    <row r="91" spans="1:7">
      <c r="A91" s="61" t="s">
        <v>135</v>
      </c>
      <c r="B91" s="52" t="str">
        <f>IF('Formulář žádosti'!E145&gt;0,IF('Formulář žádosti'!E145&gt;2,"Jedna organizace může podat maximálně 2 projekty do Programu","OK"),"Nevyplněno nebo vyplněna nula či záporné číslo")</f>
        <v>Nevyplněno nebo vyplněna nula či záporné číslo</v>
      </c>
      <c r="G91" s="62" t="s">
        <v>367</v>
      </c>
    </row>
    <row r="92" spans="1:7">
      <c r="A92" s="51"/>
    </row>
    <row r="93" spans="1:7">
      <c r="A93" s="51"/>
    </row>
    <row r="94" spans="1:7">
      <c r="A94" s="98" t="s">
        <v>324</v>
      </c>
    </row>
    <row r="95" spans="1:7">
      <c r="A95" s="224" t="s">
        <v>325</v>
      </c>
      <c r="B95" s="227" t="str">
        <f>IF('Formulář žádosti'!D156="","Formulář musí být přiložen","OK")</f>
        <v>Formulář musí být přiložen</v>
      </c>
      <c r="C95" s="225"/>
    </row>
    <row r="96" spans="1:7">
      <c r="A96" s="224" t="s">
        <v>326</v>
      </c>
      <c r="B96" s="227" t="str">
        <f>IF('Formulář žádosti'!D157="","Textová část musí být přiložena","OK")</f>
        <v>Textová část musí být přiložena</v>
      </c>
      <c r="C96" s="225"/>
    </row>
    <row r="97" spans="1:3">
      <c r="A97" s="224" t="s">
        <v>327</v>
      </c>
      <c r="B97" s="227" t="str">
        <f>IF('Formulář žádosti'!D158="","Kopie být přiložena nebo uložena ve sbírce listin","OK")</f>
        <v>Kopie být přiložena nebo uložena ve sbírce listin</v>
      </c>
      <c r="C97" s="225"/>
    </row>
    <row r="98" spans="1:3">
      <c r="A98" s="224" t="s">
        <v>328</v>
      </c>
      <c r="B98" s="227" t="str">
        <f>IF('Formulář žádosti'!D159="","Kopie smlouvy musí být přiložena","OK")</f>
        <v>Kopie smlouvy musí být přiložena</v>
      </c>
      <c r="C98" s="225"/>
    </row>
    <row r="99" spans="1:3">
      <c r="A99" s="224" t="s">
        <v>329</v>
      </c>
      <c r="B99" s="227" t="str">
        <f>IF('Formulář žádosti'!D160="","Přiložte výjimku nebo jí označte za nerelevantní","OK")</f>
        <v>Přiložte výjimku nebo jí označte za nerelevantní</v>
      </c>
      <c r="C99" s="225"/>
    </row>
    <row r="100" spans="1:3" ht="12.75" thickBot="1">
      <c r="A100" s="224" t="s">
        <v>330</v>
      </c>
      <c r="B100" s="227" t="str">
        <f>IF('Formulář žádosti'!D161="","Přiložte souhlasy nebo je označte za nerelevantní","OK")</f>
        <v>Přiložte souhlasy nebo je označte za nerelevantní</v>
      </c>
      <c r="C100" s="226"/>
    </row>
    <row r="101" spans="1:3">
      <c r="A101" s="51"/>
    </row>
    <row r="102" spans="1:3">
      <c r="A102" s="51"/>
    </row>
    <row r="103" spans="1:3">
      <c r="A103" s="98" t="s">
        <v>331</v>
      </c>
    </row>
    <row r="104" spans="1:3">
      <c r="A104" s="233" t="s">
        <v>332</v>
      </c>
      <c r="B104" s="234" t="str">
        <f>IF(OR('Identifikace osob'!B6:C6="",'Identifikace osob'!D6=""),"Musí být uvedeny alespoň údaje o statutárním zástupci","OK")</f>
        <v>Musí být uvedeny alespoň údaje o statutárním zástupci</v>
      </c>
    </row>
    <row r="105" spans="1:3">
      <c r="A105" s="99"/>
    </row>
  </sheetData>
  <sheetProtection password="C5A2" sheet="1" objects="1" scenarios="1"/>
  <phoneticPr fontId="0" type="noConversion"/>
  <hyperlinks>
    <hyperlink ref="A84" location="'Formulář žádosti'!D148" display="Příjmy od odběratelů služeb"/>
    <hyperlink ref="A85" location="'Formulář žádosti'!D149" display="Příspěvky KÚ, magistrátů, …"/>
    <hyperlink ref="A86" location="'Formulář žádosti'!D156" display="Členské příspěvky"/>
    <hyperlink ref="A87" location="'Formulář žádosti'!D157" display="Další příjmy"/>
    <hyperlink ref="A88" location="'Formulář žádosti'!D158" display="Celkové výdaje"/>
    <hyperlink ref="A91" location="'Formulář žádosti'!E162" display="Počet projektů podaných do VŘ"/>
    <hyperlink ref="A95" location="'Formulář žádosti'!E162" display="Počet projektů podaných do VŘ"/>
    <hyperlink ref="A104" location="'Formulář žádosti'!E162" display="Počet projektů podaných do VŘ"/>
  </hyperlinks>
  <pageMargins left="0.7" right="0.7" top="0.78740157499999996" bottom="0.78740157499999996" header="0.3" footer="0.3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6"/>
  <dimension ref="A1:K89"/>
  <sheetViews>
    <sheetView workbookViewId="0">
      <selection activeCell="B5" sqref="B5"/>
    </sheetView>
  </sheetViews>
  <sheetFormatPr defaultColWidth="10.6640625" defaultRowHeight="12.75"/>
  <cols>
    <col min="1" max="1" width="15.83203125" style="255" customWidth="1"/>
    <col min="2" max="2" width="63" style="255" customWidth="1"/>
    <col min="3" max="3" width="15.1640625" style="255" customWidth="1"/>
    <col min="4" max="16384" width="10.6640625" style="255"/>
  </cols>
  <sheetData>
    <row r="1" spans="1:2">
      <c r="A1" s="254" t="s">
        <v>136</v>
      </c>
    </row>
    <row r="2" spans="1:2">
      <c r="A2" s="254" t="s">
        <v>137</v>
      </c>
      <c r="B2" s="254" t="s">
        <v>138</v>
      </c>
    </row>
    <row r="3" spans="1:2">
      <c r="A3" s="256" t="s">
        <v>139</v>
      </c>
      <c r="B3" s="257" t="s">
        <v>140</v>
      </c>
    </row>
    <row r="4" spans="1:2">
      <c r="A4" s="256" t="s">
        <v>141</v>
      </c>
      <c r="B4" s="257" t="s">
        <v>142</v>
      </c>
    </row>
    <row r="5" spans="1:2">
      <c r="A5" s="256" t="s">
        <v>143</v>
      </c>
      <c r="B5" s="257" t="s">
        <v>144</v>
      </c>
    </row>
    <row r="6" spans="1:2">
      <c r="A6" s="256" t="s">
        <v>388</v>
      </c>
      <c r="B6" s="257" t="s">
        <v>389</v>
      </c>
    </row>
    <row r="7" spans="1:2">
      <c r="A7" s="256" t="s">
        <v>145</v>
      </c>
      <c r="B7" s="257" t="s">
        <v>146</v>
      </c>
    </row>
    <row r="8" spans="1:2">
      <c r="A8" s="257" t="s">
        <v>147</v>
      </c>
      <c r="B8" s="257" t="s">
        <v>275</v>
      </c>
    </row>
    <row r="9" spans="1:2">
      <c r="A9" s="257" t="s">
        <v>390</v>
      </c>
      <c r="B9" s="257" t="s">
        <v>391</v>
      </c>
    </row>
    <row r="10" spans="1:2">
      <c r="A10" s="257" t="s">
        <v>392</v>
      </c>
      <c r="B10" s="257" t="s">
        <v>393</v>
      </c>
    </row>
    <row r="11" spans="1:2">
      <c r="A11" s="257" t="s">
        <v>394</v>
      </c>
      <c r="B11" s="257" t="s">
        <v>395</v>
      </c>
    </row>
    <row r="12" spans="1:2">
      <c r="A12" s="257" t="s">
        <v>396</v>
      </c>
      <c r="B12" s="257" t="s">
        <v>397</v>
      </c>
    </row>
    <row r="13" spans="1:2">
      <c r="A13" s="257" t="s">
        <v>398</v>
      </c>
      <c r="B13" s="257" t="s">
        <v>399</v>
      </c>
    </row>
    <row r="14" spans="1:2">
      <c r="A14" s="257" t="s">
        <v>400</v>
      </c>
      <c r="B14" s="257" t="s">
        <v>401</v>
      </c>
    </row>
    <row r="15" spans="1:2">
      <c r="A15" s="257" t="s">
        <v>402</v>
      </c>
      <c r="B15" s="257" t="s">
        <v>403</v>
      </c>
    </row>
    <row r="16" spans="1:2">
      <c r="A16" s="257" t="s">
        <v>404</v>
      </c>
      <c r="B16" s="257" t="s">
        <v>405</v>
      </c>
    </row>
    <row r="17" spans="1:2">
      <c r="A17" s="257" t="s">
        <v>406</v>
      </c>
      <c r="B17" s="257" t="s">
        <v>407</v>
      </c>
    </row>
    <row r="18" spans="1:2">
      <c r="A18" s="257" t="s">
        <v>408</v>
      </c>
      <c r="B18" s="257" t="s">
        <v>409</v>
      </c>
    </row>
    <row r="19" spans="1:2">
      <c r="A19" s="257" t="s">
        <v>410</v>
      </c>
      <c r="B19" s="257" t="s">
        <v>411</v>
      </c>
    </row>
    <row r="20" spans="1:2">
      <c r="A20" s="257" t="s">
        <v>148</v>
      </c>
      <c r="B20" s="257" t="s">
        <v>412</v>
      </c>
    </row>
    <row r="21" spans="1:2">
      <c r="A21" s="257" t="s">
        <v>149</v>
      </c>
      <c r="B21" s="257" t="s">
        <v>413</v>
      </c>
    </row>
    <row r="22" spans="1:2">
      <c r="A22" s="257" t="s">
        <v>414</v>
      </c>
      <c r="B22" s="257" t="s">
        <v>415</v>
      </c>
    </row>
    <row r="23" spans="1:2">
      <c r="A23" s="257" t="s">
        <v>387</v>
      </c>
      <c r="B23" s="257" t="s">
        <v>416</v>
      </c>
    </row>
    <row r="24" spans="1:2">
      <c r="A24" s="257" t="s">
        <v>150</v>
      </c>
      <c r="B24" s="257" t="s">
        <v>151</v>
      </c>
    </row>
    <row r="25" spans="1:2">
      <c r="A25" s="257" t="s">
        <v>152</v>
      </c>
      <c r="B25" s="257" t="s">
        <v>417</v>
      </c>
    </row>
    <row r="26" spans="1:2">
      <c r="A26" s="257" t="s">
        <v>418</v>
      </c>
      <c r="B26" s="257" t="s">
        <v>419</v>
      </c>
    </row>
    <row r="27" spans="1:2">
      <c r="A27" s="257" t="s">
        <v>153</v>
      </c>
      <c r="B27" s="257" t="s">
        <v>420</v>
      </c>
    </row>
    <row r="28" spans="1:2">
      <c r="A28" s="257" t="s">
        <v>154</v>
      </c>
      <c r="B28" s="257" t="s">
        <v>421</v>
      </c>
    </row>
    <row r="29" spans="1:2">
      <c r="A29" s="257" t="s">
        <v>155</v>
      </c>
      <c r="B29" s="257" t="s">
        <v>422</v>
      </c>
    </row>
    <row r="30" spans="1:2">
      <c r="A30" s="257" t="s">
        <v>156</v>
      </c>
      <c r="B30" s="257" t="s">
        <v>423</v>
      </c>
    </row>
    <row r="31" spans="1:2">
      <c r="A31" s="257" t="s">
        <v>157</v>
      </c>
      <c r="B31" s="257" t="s">
        <v>424</v>
      </c>
    </row>
    <row r="32" spans="1:2">
      <c r="A32" s="257" t="s">
        <v>158</v>
      </c>
      <c r="B32" s="257" t="s">
        <v>425</v>
      </c>
    </row>
    <row r="33" spans="1:2">
      <c r="A33" s="257" t="s">
        <v>159</v>
      </c>
      <c r="B33" s="257" t="s">
        <v>426</v>
      </c>
    </row>
    <row r="34" spans="1:2">
      <c r="A34" s="257" t="s">
        <v>160</v>
      </c>
      <c r="B34" s="257" t="s">
        <v>427</v>
      </c>
    </row>
    <row r="35" spans="1:2">
      <c r="A35" s="257" t="s">
        <v>161</v>
      </c>
      <c r="B35" s="257" t="s">
        <v>162</v>
      </c>
    </row>
    <row r="36" spans="1:2">
      <c r="A36" s="257" t="s">
        <v>163</v>
      </c>
      <c r="B36" s="257" t="s">
        <v>428</v>
      </c>
    </row>
    <row r="37" spans="1:2">
      <c r="A37" s="257" t="s">
        <v>164</v>
      </c>
      <c r="B37" s="257" t="s">
        <v>165</v>
      </c>
    </row>
    <row r="38" spans="1:2">
      <c r="A38" s="257" t="s">
        <v>166</v>
      </c>
      <c r="B38" s="257" t="s">
        <v>429</v>
      </c>
    </row>
    <row r="39" spans="1:2">
      <c r="A39" s="257" t="s">
        <v>430</v>
      </c>
      <c r="B39" s="257" t="s">
        <v>431</v>
      </c>
    </row>
    <row r="40" spans="1:2">
      <c r="A40" s="257" t="s">
        <v>432</v>
      </c>
      <c r="B40" s="257" t="s">
        <v>433</v>
      </c>
    </row>
    <row r="41" spans="1:2">
      <c r="A41" s="257" t="s">
        <v>434</v>
      </c>
      <c r="B41" s="257" t="s">
        <v>435</v>
      </c>
    </row>
    <row r="42" spans="1:2">
      <c r="A42" s="257" t="s">
        <v>436</v>
      </c>
      <c r="B42" s="257" t="s">
        <v>437</v>
      </c>
    </row>
    <row r="43" spans="1:2">
      <c r="A43" s="257" t="s">
        <v>438</v>
      </c>
      <c r="B43" s="257" t="s">
        <v>439</v>
      </c>
    </row>
    <row r="44" spans="1:2">
      <c r="A44" s="257" t="s">
        <v>440</v>
      </c>
      <c r="B44" s="257" t="s">
        <v>441</v>
      </c>
    </row>
    <row r="45" spans="1:2">
      <c r="A45" s="257" t="s">
        <v>442</v>
      </c>
      <c r="B45" s="257" t="s">
        <v>443</v>
      </c>
    </row>
    <row r="46" spans="1:2">
      <c r="A46" s="257" t="s">
        <v>444</v>
      </c>
      <c r="B46" s="257" t="s">
        <v>445</v>
      </c>
    </row>
    <row r="47" spans="1:2">
      <c r="A47" s="257" t="s">
        <v>446</v>
      </c>
      <c r="B47" s="257" t="s">
        <v>447</v>
      </c>
    </row>
    <row r="48" spans="1:2">
      <c r="A48" s="257" t="s">
        <v>167</v>
      </c>
      <c r="B48" s="257" t="s">
        <v>168</v>
      </c>
    </row>
    <row r="49" spans="1:2">
      <c r="A49" s="257" t="s">
        <v>448</v>
      </c>
      <c r="B49" s="257" t="s">
        <v>449</v>
      </c>
    </row>
    <row r="50" spans="1:2">
      <c r="A50" s="257" t="s">
        <v>450</v>
      </c>
      <c r="B50" s="257" t="s">
        <v>451</v>
      </c>
    </row>
    <row r="51" spans="1:2">
      <c r="A51" s="258"/>
    </row>
    <row r="52" spans="1:2">
      <c r="A52" s="258"/>
    </row>
    <row r="53" spans="1:2">
      <c r="A53" s="258"/>
    </row>
    <row r="54" spans="1:2">
      <c r="A54" s="258"/>
    </row>
    <row r="55" spans="1:2">
      <c r="A55" s="258"/>
    </row>
    <row r="56" spans="1:2">
      <c r="A56" s="258"/>
    </row>
    <row r="57" spans="1:2">
      <c r="A57" s="258"/>
    </row>
    <row r="58" spans="1:2">
      <c r="A58" s="258"/>
    </row>
    <row r="59" spans="1:2">
      <c r="A59" s="258"/>
    </row>
    <row r="60" spans="1:2">
      <c r="A60" s="258"/>
    </row>
    <row r="61" spans="1:2">
      <c r="A61" s="258"/>
    </row>
    <row r="62" spans="1:2">
      <c r="A62" s="258"/>
    </row>
    <row r="63" spans="1:2">
      <c r="A63" s="258"/>
    </row>
    <row r="64" spans="1:2">
      <c r="A64" s="258"/>
    </row>
    <row r="65" spans="1:11">
      <c r="A65" s="258"/>
    </row>
    <row r="66" spans="1:11">
      <c r="A66" s="258"/>
    </row>
    <row r="67" spans="1:11">
      <c r="A67" s="258"/>
    </row>
    <row r="68" spans="1:11">
      <c r="A68" s="259" t="s">
        <v>169</v>
      </c>
    </row>
    <row r="69" spans="1:11">
      <c r="A69" s="260" t="s">
        <v>170</v>
      </c>
      <c r="B69" s="261" t="s">
        <v>82</v>
      </c>
      <c r="C69" s="261" t="s">
        <v>171</v>
      </c>
      <c r="D69" s="254"/>
    </row>
    <row r="70" spans="1:11" ht="48" customHeight="1">
      <c r="A70" s="262" t="s">
        <v>172</v>
      </c>
      <c r="B70" s="262" t="s">
        <v>370</v>
      </c>
      <c r="C70" s="263">
        <v>200000</v>
      </c>
      <c r="D70" s="264"/>
    </row>
    <row r="71" spans="1:11" ht="37.5" customHeight="1">
      <c r="A71" s="262" t="s">
        <v>173</v>
      </c>
      <c r="B71" s="262" t="s">
        <v>371</v>
      </c>
      <c r="C71" s="263">
        <v>200000</v>
      </c>
      <c r="D71" s="264"/>
    </row>
    <row r="72" spans="1:11" ht="66" customHeight="1">
      <c r="A72" s="262" t="s">
        <v>174</v>
      </c>
      <c r="B72" s="262" t="s">
        <v>372</v>
      </c>
      <c r="C72" s="263">
        <v>200000</v>
      </c>
      <c r="D72" s="264"/>
      <c r="E72" s="265"/>
      <c r="F72" s="265"/>
      <c r="G72" s="265"/>
      <c r="H72" s="265"/>
      <c r="I72" s="265"/>
      <c r="J72" s="265"/>
      <c r="K72" s="265"/>
    </row>
    <row r="73" spans="1:11" ht="65.25" customHeight="1">
      <c r="A73" s="262" t="s">
        <v>373</v>
      </c>
      <c r="B73" s="262" t="s">
        <v>374</v>
      </c>
      <c r="C73" s="263">
        <v>200000</v>
      </c>
      <c r="D73" s="264"/>
    </row>
    <row r="74" spans="1:11" ht="32.25" customHeight="1">
      <c r="A74" s="262" t="s">
        <v>175</v>
      </c>
      <c r="B74" s="262" t="s">
        <v>375</v>
      </c>
      <c r="C74" s="263">
        <v>200000</v>
      </c>
      <c r="D74" s="264"/>
    </row>
    <row r="75" spans="1:11" ht="92.25" customHeight="1">
      <c r="A75" s="262" t="s">
        <v>176</v>
      </c>
      <c r="B75" s="262" t="s">
        <v>376</v>
      </c>
      <c r="C75" s="263">
        <v>200000</v>
      </c>
      <c r="D75" s="264"/>
    </row>
    <row r="76" spans="1:11" ht="49.5" customHeight="1">
      <c r="A76" s="262" t="s">
        <v>177</v>
      </c>
      <c r="B76" s="262" t="s">
        <v>377</v>
      </c>
      <c r="C76" s="263">
        <v>200000</v>
      </c>
      <c r="D76" s="264"/>
    </row>
    <row r="77" spans="1:11" ht="31.5">
      <c r="A77" s="262" t="s">
        <v>178</v>
      </c>
      <c r="B77" s="262" t="s">
        <v>378</v>
      </c>
      <c r="C77" s="263">
        <v>200000</v>
      </c>
      <c r="D77" s="264"/>
    </row>
    <row r="78" spans="1:11" ht="31.5">
      <c r="A78" s="262" t="s">
        <v>379</v>
      </c>
      <c r="B78" s="262" t="s">
        <v>380</v>
      </c>
      <c r="C78" s="263">
        <v>200000</v>
      </c>
      <c r="D78" s="264"/>
    </row>
    <row r="79" spans="1:11" ht="31.5">
      <c r="A79" s="262" t="s">
        <v>381</v>
      </c>
      <c r="B79" s="262" t="s">
        <v>382</v>
      </c>
      <c r="C79" s="263">
        <v>200000</v>
      </c>
      <c r="D79" s="264"/>
    </row>
    <row r="80" spans="1:11" ht="31.5">
      <c r="A80" s="262" t="s">
        <v>383</v>
      </c>
      <c r="B80" s="262" t="s">
        <v>384</v>
      </c>
      <c r="C80" s="263">
        <v>200000</v>
      </c>
      <c r="D80" s="264"/>
    </row>
    <row r="81" spans="1:4" ht="15.75">
      <c r="A81" s="262" t="s">
        <v>385</v>
      </c>
      <c r="B81" s="262" t="s">
        <v>386</v>
      </c>
      <c r="C81" s="263">
        <v>200000</v>
      </c>
      <c r="D81" s="264"/>
    </row>
    <row r="82" spans="1:4">
      <c r="A82" s="266"/>
      <c r="B82" s="266"/>
      <c r="C82" s="263"/>
      <c r="D82" s="264"/>
    </row>
    <row r="83" spans="1:4">
      <c r="A83" s="266"/>
      <c r="B83" s="266"/>
      <c r="C83" s="263"/>
      <c r="D83" s="264"/>
    </row>
    <row r="84" spans="1:4">
      <c r="C84" s="265"/>
    </row>
    <row r="85" spans="1:4">
      <c r="C85" s="265"/>
    </row>
    <row r="86" spans="1:4">
      <c r="C86" s="265"/>
    </row>
    <row r="87" spans="1:4" ht="12.75" customHeight="1">
      <c r="C87" s="265"/>
    </row>
    <row r="88" spans="1:4">
      <c r="C88" s="265"/>
    </row>
    <row r="89" spans="1:4" ht="12.75" customHeight="1">
      <c r="C89" s="265"/>
    </row>
  </sheetData>
  <sheetProtection password="C719" objects="1" selectLockedCells="1" selectUnlockedCell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Formulář žádosti</vt:lpstr>
      <vt:lpstr>Formulář rozpočtu</vt:lpstr>
      <vt:lpstr>Identifikace osob</vt:lpstr>
      <vt:lpstr>Čestné prohlášení</vt:lpstr>
      <vt:lpstr>Kontrola vyplnění formuláře</vt:lpstr>
      <vt:lpstr>Číselníky</vt:lpstr>
    </vt:vector>
  </TitlesOfParts>
  <Company>MŽP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Výběrové řízení MŽP 2012 - formulář žádosti</dc:title>
  <dc:creator>David Kunssberger</dc:creator>
  <dc:description>Verze 1.1</dc:description>
  <cp:lastModifiedBy>Hrala</cp:lastModifiedBy>
  <cp:lastPrinted>2014-10-02T07:39:19Z</cp:lastPrinted>
  <dcterms:created xsi:type="dcterms:W3CDTF">2010-04-23T14:11:11Z</dcterms:created>
  <dcterms:modified xsi:type="dcterms:W3CDTF">2014-10-22T06:54:35Z</dcterms:modified>
</cp:coreProperties>
</file>